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28" windowWidth="18876" windowHeight="8940"/>
  </bookViews>
  <sheets>
    <sheet name="ТАБ_15" sheetId="1" r:id="rId1"/>
    <sheet name="ТАБ_16" sheetId="2" r:id="rId2"/>
  </sheets>
  <calcPr calcId="145621" iterateDelta="1E-4"/>
</workbook>
</file>

<file path=xl/calcChain.xml><?xml version="1.0" encoding="utf-8"?>
<calcChain xmlns="http://schemas.openxmlformats.org/spreadsheetml/2006/main">
  <c r="E31" i="1" l="1"/>
  <c r="E30" i="1" s="1"/>
  <c r="F30" i="1" s="1"/>
  <c r="G30" i="1" s="1"/>
  <c r="F29" i="1"/>
  <c r="G29" i="1" s="1"/>
  <c r="F28" i="1"/>
  <c r="G26" i="1"/>
  <c r="F26" i="1"/>
  <c r="G25" i="1"/>
  <c r="G21" i="1" s="1"/>
  <c r="F25" i="1"/>
  <c r="G24" i="1"/>
  <c r="F24" i="1"/>
  <c r="G23" i="1"/>
  <c r="F23" i="1"/>
  <c r="G22" i="1"/>
  <c r="F22" i="1"/>
  <c r="F21" i="1" s="1"/>
  <c r="G19" i="1"/>
  <c r="F19" i="1"/>
  <c r="G18" i="1"/>
  <c r="F18" i="1"/>
  <c r="G17" i="1"/>
  <c r="F17" i="1"/>
  <c r="G16" i="1"/>
  <c r="F16" i="1"/>
  <c r="G15" i="1"/>
  <c r="F15" i="1"/>
  <c r="F14" i="1" s="1"/>
  <c r="G14" i="1"/>
  <c r="G13" i="1"/>
  <c r="F13" i="1"/>
  <c r="G12" i="1"/>
  <c r="F12" i="1"/>
  <c r="G11" i="1"/>
  <c r="F11" i="1"/>
  <c r="F9" i="1" s="1"/>
  <c r="G10" i="1"/>
  <c r="G9" i="1" s="1"/>
  <c r="F10" i="1"/>
  <c r="F27" i="1" l="1"/>
  <c r="F33" i="1" s="1"/>
  <c r="G28" i="1"/>
  <c r="G27" i="1" s="1"/>
  <c r="G33" i="1" s="1"/>
  <c r="D38" i="1" s="1"/>
</calcChain>
</file>

<file path=xl/sharedStrings.xml><?xml version="1.0" encoding="utf-8"?>
<sst xmlns="http://schemas.openxmlformats.org/spreadsheetml/2006/main" count="136" uniqueCount="103">
  <si>
    <t>Таблица № 15</t>
  </si>
  <si>
    <t>Анкета для оценки эффективности муниципальной программы</t>
  </si>
  <si>
    <t>№ п/п</t>
  </si>
  <si>
    <t xml:space="preserve">Вопросы для оценки </t>
  </si>
  <si>
    <t>Методика определения ответа</t>
  </si>
  <si>
    <t>Эксперт</t>
  </si>
  <si>
    <t>Ответ (ДА/НЕТ коэффициент исполнения)</t>
  </si>
  <si>
    <t>Балл</t>
  </si>
  <si>
    <t>Итоги оценки</t>
  </si>
  <si>
    <t>Блок 1. Качество формирования</t>
  </si>
  <si>
    <t>Раздел 1. Цели и "конструкция" (структуры) муниципальной программы</t>
  </si>
  <si>
    <t>(20%/4*(нет - 0 или да - 1))</t>
  </si>
  <si>
    <t>Х</t>
  </si>
  <si>
    <t>1.1.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</si>
  <si>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</si>
  <si>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</si>
  <si>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Отдел по развитию экономики администрации городского округа «Вуктыл» (далее — Отдел по развитию экономики)</t>
  </si>
  <si>
    <t>да</t>
  </si>
  <si>
    <t>1.2.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</si>
  <si>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</si>
  <si>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</si>
  <si>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Отдел по развитию экономики</t>
  </si>
  <si>
    <t>1.3.</t>
  </si>
  <si>
    <t>Имеются ли для каждой задачи муниципальной программы соответствующие ей целевые индикаторы (показатели) программы.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</si>
  <si>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</si>
  <si>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1.4.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</si>
  <si>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</si>
  <si>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</si>
  <si>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Раздел 2. Качество планирования</t>
  </si>
  <si>
    <t>(10%/5*(нет - 0 или да - 1))</t>
  </si>
  <si>
    <t>2.1.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</si>
  <si>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</si>
  <si>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</si>
  <si>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нет</t>
  </si>
  <si>
    <t>2.2.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</si>
  <si>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</si>
  <si>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Изучение таблицы "Перечень и сведения о целевых индикаторах и показателях муниципальной программы".
Ответ "Да"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</si>
  <si>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>2.3.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</si>
  <si>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</si>
  <si>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</si>
  <si>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2.4.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</si>
  <si>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</si>
  <si>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</si>
  <si>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2.5.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</si>
  <si>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</si>
  <si>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</si>
  <si>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 xml:space="preserve">Финансовое управление администрации городского округа «Вуктыл» (далее — Финансовое управление)   </t>
  </si>
  <si>
    <t>Блок 2. Эффективность реализации</t>
  </si>
  <si>
    <t>Раздел 3. Качество управления программой</t>
  </si>
  <si>
    <t>(20%/5*(нет - 0 или да - 1))</t>
  </si>
  <si>
    <t>3.1.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</si>
  <si>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</si>
  <si>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</si>
  <si>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3.2.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</si>
  <si>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</si>
  <si>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</si>
  <si>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3.3.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</si>
  <si>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</si>
  <si>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</si>
  <si>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Финансовое управление</t>
  </si>
  <si>
    <t>3.4.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</si>
  <si>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</si>
  <si>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</si>
  <si>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>3.5.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</si>
  <si>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</si>
  <si>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</si>
  <si>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Раздел 4. Достигнутые результаты</t>
  </si>
  <si>
    <t>(50%/3*k)</t>
  </si>
  <si>
    <t>4.1.</t>
  </si>
  <si>
    <t>Какая степень выполнения основных мероприятий.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</si>
  <si>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</t>
  </si>
  <si>
    <t>4.2.</t>
  </si>
  <si>
    <t>Какая степень достижения плановых значений целевых индикаторов (показателей).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</si>
  <si>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</t>
  </si>
  <si>
    <t>4.3.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</si>
  <si>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</si>
  <si>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 будет равен 1.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</si>
  <si>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мероприятий).</t>
  </si>
  <si>
    <t>X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</si>
  <si>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</si>
  <si>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ИТОГО:</t>
  </si>
  <si>
    <t>Результат оценки эффективности муниципальной программы за отчетный год</t>
  </si>
  <si>
    <t>Таблица № 16</t>
  </si>
  <si>
    <t>Соответствие баллов качественной оценке</t>
  </si>
  <si>
    <t>Диапазон баллов</t>
  </si>
  <si>
    <t>Итоговая оценка муниципальной программы</t>
  </si>
  <si>
    <t>Вывод</t>
  </si>
  <si>
    <t>85-100</t>
  </si>
  <si>
    <t>Эффективна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</si>
  <si>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</si>
  <si>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70-84,99</t>
  </si>
  <si>
    <t>Умеренно эффективна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</si>
  <si>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</si>
  <si>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50-69,99</t>
  </si>
  <si>
    <t>Адекватна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</si>
  <si>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</si>
  <si>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0-49,99</t>
  </si>
  <si>
    <t>Неэффективна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</si>
  <si>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</si>
  <si>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Результаты отсутствуют</t>
  </si>
  <si>
    <t>Результаты не проявлены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</si>
  <si>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</si>
  <si>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«Управление муниципальным имуществом»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</si>
</sst>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15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E0EFD4"/>
      </patternFill>
    </fill>
    <fill>
      <patternFill patternType="solid">
        <fgColor rgb="FFD9D9D9"/>
        <bgColor rgb="FFE0EFD4"/>
      </patternFill>
    </fill>
    <fill>
      <patternFill patternType="solid">
        <fgColor rgb="FFE0EFD4"/>
        <bgColor rgb="FFEBF1DE"/>
      </patternFill>
    </fill>
    <fill>
      <patternFill patternType="solid">
        <fgColor rgb="FFFFFFFF"/>
        <bgColor rgb="FFEBF1DE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164" fontId="10" fillId="3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10" fontId="12" fillId="0" borderId="1" xfId="0" applyNumberFormat="1" applyFont="1" applyBorder="1" applyAlignment="1">
      <alignment horizontal="center" vertical="top" wrapText="1"/>
    </xf>
    <xf numFmtId="16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10" fontId="10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top" wrapText="1"/>
    </xf>
    <xf numFmtId="0" fontId="7" fillId="2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0" fontId="10" fillId="3" borderId="1" xfId="0" applyNumberFormat="1" applyFont="1" applyFill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1" fontId="12" fillId="0" borderId="3" xfId="0" applyNumberFormat="1" applyFont="1" applyBorder="1" applyAlignment="1">
      <alignment horizontal="center" vertical="top" wrapText="1"/>
    </xf>
    <xf numFmtId="10" fontId="12" fillId="0" borderId="3" xfId="0" applyNumberFormat="1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0" fontId="10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justify" vertical="top" wrapText="1"/>
    </xf>
    <xf numFmtId="4" fontId="7" fillId="5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/>
    <xf numFmtId="0" fontId="1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0" fontId="10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165" fontId="11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0EFD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30" workbookViewId="0">
      <selection activeCell="E32" sqref="E32"/>
    </sheetView>
  </sheetViews>
  <sheetFormatPr defaultRowHeight="14.4" x14ac:dyDescent="0.3"/>
  <cols>
    <col min="1" max="1" width="6.109375" style="2" customWidth="1"/>
    <col min="2" max="2" width="29" style="2" customWidth="1"/>
    <col min="3" max="3" width="46.44140625" style="2" customWidth="1"/>
    <col min="4" max="4" width="10.44140625" style="2" customWidth="1"/>
    <col min="5" max="5" width="6.88671875" style="2" customWidth="1"/>
    <col min="6" max="6" width="5.21875" style="2" customWidth="1"/>
    <col min="7" max="7" width="7" style="2" customWidth="1"/>
  </cols>
  <sheetData>
    <row r="1" spans="1:9" x14ac:dyDescent="0.3">
      <c r="E1" s="3"/>
      <c r="F1" s="3"/>
      <c r="G1" s="3"/>
    </row>
    <row r="2" spans="1:9" x14ac:dyDescent="0.3">
      <c r="A2" s="4"/>
      <c r="B2" s="4"/>
      <c r="C2" s="4"/>
      <c r="D2" s="5"/>
      <c r="E2" s="6"/>
      <c r="F2" s="83" t="s">
        <v>0</v>
      </c>
      <c r="G2" s="83"/>
    </row>
    <row r="3" spans="1:9" x14ac:dyDescent="0.3">
      <c r="A3" s="4"/>
      <c r="B3" s="4"/>
      <c r="C3" s="4"/>
      <c r="D3" s="5"/>
      <c r="E3" s="7"/>
      <c r="F3" s="7"/>
      <c r="G3" s="7"/>
    </row>
    <row r="4" spans="1:9" x14ac:dyDescent="0.3">
      <c r="A4" s="84" t="s">
        <v>1</v>
      </c>
      <c r="B4" s="84"/>
      <c r="C4" s="84"/>
      <c r="D4" s="84"/>
      <c r="E4" s="84"/>
      <c r="F4" s="84"/>
      <c r="G4" s="84"/>
    </row>
    <row r="5" spans="1:9" x14ac:dyDescent="0.3">
      <c r="A5" s="8"/>
      <c r="B5" s="8"/>
      <c r="C5" s="8" t="s">
        <v>102</v>
      </c>
      <c r="D5" s="9"/>
      <c r="E5" s="8"/>
      <c r="F5" s="8"/>
      <c r="G5" s="8"/>
    </row>
    <row r="6" spans="1:9" ht="61.2" x14ac:dyDescent="0.3">
      <c r="A6" s="18" t="s">
        <v>2</v>
      </c>
      <c r="B6" s="18" t="s">
        <v>3</v>
      </c>
      <c r="C6" s="18" t="s">
        <v>4</v>
      </c>
      <c r="D6" s="19" t="s">
        <v>5</v>
      </c>
      <c r="E6" s="20" t="s">
        <v>6</v>
      </c>
      <c r="F6" s="18" t="s">
        <v>7</v>
      </c>
      <c r="G6" s="18" t="s">
        <v>8</v>
      </c>
      <c r="H6" s="21"/>
    </row>
    <row r="7" spans="1:9" x14ac:dyDescent="0.3">
      <c r="A7" s="18">
        <v>1</v>
      </c>
      <c r="B7" s="18">
        <v>2</v>
      </c>
      <c r="C7" s="18">
        <v>3</v>
      </c>
      <c r="D7" s="19">
        <v>4</v>
      </c>
      <c r="E7" s="20">
        <v>5</v>
      </c>
      <c r="F7" s="18">
        <v>6</v>
      </c>
      <c r="G7" s="18">
        <v>7</v>
      </c>
      <c r="H7" s="21"/>
    </row>
    <row r="8" spans="1:9" x14ac:dyDescent="0.3">
      <c r="A8" s="22"/>
      <c r="B8" s="22" t="s">
        <v>9</v>
      </c>
      <c r="C8" s="22"/>
      <c r="D8" s="23"/>
      <c r="E8" s="22"/>
      <c r="F8" s="22"/>
      <c r="G8" s="24"/>
      <c r="H8" s="21"/>
    </row>
    <row r="9" spans="1:9" ht="21.6" x14ac:dyDescent="0.3">
      <c r="A9" s="25"/>
      <c r="B9" s="26" t="s">
        <v>10</v>
      </c>
      <c r="C9" s="26" t="s">
        <v>11</v>
      </c>
      <c r="D9" s="27"/>
      <c r="E9" s="28" t="s">
        <v>12</v>
      </c>
      <c r="F9" s="29">
        <f>F10+F11+F12+F13</f>
        <v>4</v>
      </c>
      <c r="G9" s="30">
        <f>G10+G11+G12+G13</f>
        <v>0.2</v>
      </c>
      <c r="H9" s="21"/>
    </row>
    <row r="10" spans="1:9" ht="101.4" customHeight="1" x14ac:dyDescent="0.3">
      <c r="A10" s="31" t="s">
        <v>13</v>
      </c>
      <c r="B10" s="32" t="s">
        <v>14</v>
      </c>
      <c r="C10" s="32" t="s">
        <v>15</v>
      </c>
      <c r="D10" s="33" t="s">
        <v>16</v>
      </c>
      <c r="E10" s="34" t="s">
        <v>17</v>
      </c>
      <c r="F10" s="35">
        <f>IF(E10="да",1,0)</f>
        <v>1</v>
      </c>
      <c r="G10" s="36">
        <f>IF(E10="да",0.05,IF(E10="нет",0,""))</f>
        <v>0.05</v>
      </c>
      <c r="H10" s="21"/>
    </row>
    <row r="11" spans="1:9" ht="91.8" x14ac:dyDescent="0.3">
      <c r="A11" s="37" t="s">
        <v>18</v>
      </c>
      <c r="B11" s="32" t="s">
        <v>19</v>
      </c>
      <c r="C11" s="38" t="s">
        <v>20</v>
      </c>
      <c r="D11" s="33" t="s">
        <v>21</v>
      </c>
      <c r="E11" s="39" t="s">
        <v>17</v>
      </c>
      <c r="F11" s="35">
        <f>IF(E11="да",1,0)</f>
        <v>1</v>
      </c>
      <c r="G11" s="36">
        <f>IF(E11="да",0.05,IF(E11="нет",0,""))</f>
        <v>0.05</v>
      </c>
      <c r="H11" s="21"/>
    </row>
    <row r="12" spans="1:9" ht="51" x14ac:dyDescent="0.3">
      <c r="A12" s="37" t="s">
        <v>22</v>
      </c>
      <c r="B12" s="32" t="s">
        <v>23</v>
      </c>
      <c r="C12" s="32" t="s">
        <v>24</v>
      </c>
      <c r="D12" s="33" t="s">
        <v>21</v>
      </c>
      <c r="E12" s="39" t="s">
        <v>17</v>
      </c>
      <c r="F12" s="35">
        <f>IF(E12="да",1,0)</f>
        <v>1</v>
      </c>
      <c r="G12" s="36">
        <f>IF(E12="да",0.05,IF(E12="нет",0,""))</f>
        <v>0.05</v>
      </c>
      <c r="H12" s="21"/>
    </row>
    <row r="13" spans="1:9" ht="61.2" x14ac:dyDescent="0.3">
      <c r="A13" s="40" t="s">
        <v>25</v>
      </c>
      <c r="B13" s="41" t="s">
        <v>26</v>
      </c>
      <c r="C13" s="41" t="s">
        <v>27</v>
      </c>
      <c r="D13" s="33" t="s">
        <v>21</v>
      </c>
      <c r="E13" s="42" t="s">
        <v>17</v>
      </c>
      <c r="F13" s="35">
        <f>IF(E13="да",1,0)</f>
        <v>1</v>
      </c>
      <c r="G13" s="36">
        <f>IF(E13="да",0.05,IF(E13="нет",0,""))</f>
        <v>0.05</v>
      </c>
      <c r="H13" s="21"/>
    </row>
    <row r="14" spans="1:9" x14ac:dyDescent="0.3">
      <c r="A14" s="25"/>
      <c r="B14" s="26" t="s">
        <v>28</v>
      </c>
      <c r="C14" s="26" t="s">
        <v>29</v>
      </c>
      <c r="D14" s="27"/>
      <c r="E14" s="43" t="s">
        <v>12</v>
      </c>
      <c r="F14" s="29">
        <f>F15+F16+F17+F18+F19</f>
        <v>4</v>
      </c>
      <c r="G14" s="30">
        <f>G15+G16+G17+G18+G19</f>
        <v>0.08</v>
      </c>
      <c r="H14" s="21"/>
    </row>
    <row r="15" spans="1:9" ht="81.599999999999994" x14ac:dyDescent="0.3">
      <c r="A15" s="31" t="s">
        <v>30</v>
      </c>
      <c r="B15" s="32" t="s">
        <v>31</v>
      </c>
      <c r="C15" s="32" t="s">
        <v>32</v>
      </c>
      <c r="D15" s="33" t="s">
        <v>21</v>
      </c>
      <c r="E15" s="39" t="s">
        <v>33</v>
      </c>
      <c r="F15" s="35">
        <f>IF(E15="да",1,0)</f>
        <v>0</v>
      </c>
      <c r="G15" s="36">
        <f>IF(E15="да",0.02,IF(E15="нет",0,""))</f>
        <v>0</v>
      </c>
      <c r="H15" s="21"/>
    </row>
    <row r="16" spans="1:9" ht="91.8" x14ac:dyDescent="0.3">
      <c r="A16" s="31" t="s">
        <v>34</v>
      </c>
      <c r="B16" s="32" t="s">
        <v>35</v>
      </c>
      <c r="C16" s="32" t="s">
        <v>36</v>
      </c>
      <c r="D16" s="33" t="s">
        <v>21</v>
      </c>
      <c r="E16" s="39" t="s">
        <v>17</v>
      </c>
      <c r="F16" s="35">
        <f>IF(E16="да",1,0)</f>
        <v>1</v>
      </c>
      <c r="G16" s="36">
        <f>IF(E16="да",0.02,IF(E16="нет",0,""))</f>
        <v>0.02</v>
      </c>
      <c r="H16" s="44"/>
      <c r="I16" s="1"/>
    </row>
    <row r="17" spans="1:8" ht="81.599999999999994" x14ac:dyDescent="0.3">
      <c r="A17" s="37" t="s">
        <v>37</v>
      </c>
      <c r="B17" s="32" t="s">
        <v>38</v>
      </c>
      <c r="C17" s="32" t="s">
        <v>39</v>
      </c>
      <c r="D17" s="33" t="s">
        <v>21</v>
      </c>
      <c r="E17" s="39" t="s">
        <v>17</v>
      </c>
      <c r="F17" s="35">
        <f>IF(E17="да",1,0)</f>
        <v>1</v>
      </c>
      <c r="G17" s="36">
        <f>IF(E17="да",0.02,IF(E17="нет",0,""))</f>
        <v>0.02</v>
      </c>
      <c r="H17" s="21"/>
    </row>
    <row r="18" spans="1:8" ht="71.400000000000006" x14ac:dyDescent="0.3">
      <c r="A18" s="37" t="s">
        <v>40</v>
      </c>
      <c r="B18" s="32" t="s">
        <v>41</v>
      </c>
      <c r="C18" s="32" t="s">
        <v>42</v>
      </c>
      <c r="D18" s="33" t="s">
        <v>21</v>
      </c>
      <c r="E18" s="39" t="s">
        <v>17</v>
      </c>
      <c r="F18" s="35">
        <f>IF(E18="да",1,0)</f>
        <v>1</v>
      </c>
      <c r="G18" s="36">
        <f>IF(E18="да",0.02,IF(E18="нет",0,""))</f>
        <v>0.02</v>
      </c>
      <c r="H18" s="21"/>
    </row>
    <row r="19" spans="1:8" ht="121.8" customHeight="1" x14ac:dyDescent="0.3">
      <c r="A19" s="37" t="s">
        <v>43</v>
      </c>
      <c r="B19" s="32" t="s">
        <v>44</v>
      </c>
      <c r="C19" s="32" t="s">
        <v>45</v>
      </c>
      <c r="D19" s="33" t="s">
        <v>46</v>
      </c>
      <c r="E19" s="45" t="s">
        <v>17</v>
      </c>
      <c r="F19" s="35">
        <f>IF(E19="да",1,0)</f>
        <v>1</v>
      </c>
      <c r="G19" s="36">
        <f>IF(E19="да",0.02,IF(E19="нет",0,""))</f>
        <v>0.02</v>
      </c>
      <c r="H19" s="21"/>
    </row>
    <row r="20" spans="1:8" x14ac:dyDescent="0.3">
      <c r="A20" s="22"/>
      <c r="B20" s="22" t="s">
        <v>47</v>
      </c>
      <c r="C20" s="22"/>
      <c r="D20" s="23"/>
      <c r="E20" s="46"/>
      <c r="F20" s="46"/>
      <c r="G20" s="47"/>
      <c r="H20" s="21"/>
    </row>
    <row r="21" spans="1:8" ht="21.6" x14ac:dyDescent="0.3">
      <c r="A21" s="48"/>
      <c r="B21" s="49" t="s">
        <v>48</v>
      </c>
      <c r="C21" s="48" t="s">
        <v>49</v>
      </c>
      <c r="D21" s="50"/>
      <c r="E21" s="28" t="s">
        <v>12</v>
      </c>
      <c r="F21" s="51">
        <f>F22+F23+F24+F25+F26</f>
        <v>4</v>
      </c>
      <c r="G21" s="52">
        <f>G22+G23+G24+G25+G26</f>
        <v>0.16</v>
      </c>
      <c r="H21" s="21"/>
    </row>
    <row r="22" spans="1:8" ht="61.2" x14ac:dyDescent="0.3">
      <c r="A22" s="37" t="s">
        <v>50</v>
      </c>
      <c r="B22" s="32" t="s">
        <v>51</v>
      </c>
      <c r="C22" s="32" t="s">
        <v>52</v>
      </c>
      <c r="D22" s="33" t="s">
        <v>21</v>
      </c>
      <c r="E22" s="39" t="s">
        <v>33</v>
      </c>
      <c r="F22" s="35">
        <f>IF(E22="да",1,0)</f>
        <v>0</v>
      </c>
      <c r="G22" s="36">
        <f>IF(E22="да",0.04,IF(E22="нет",0,""))</f>
        <v>0</v>
      </c>
      <c r="H22" s="21"/>
    </row>
    <row r="23" spans="1:8" ht="102" x14ac:dyDescent="0.3">
      <c r="A23" s="37" t="s">
        <v>53</v>
      </c>
      <c r="B23" s="32" t="s">
        <v>54</v>
      </c>
      <c r="C23" s="32" t="s">
        <v>55</v>
      </c>
      <c r="D23" s="33" t="s">
        <v>21</v>
      </c>
      <c r="E23" s="53" t="s">
        <v>17</v>
      </c>
      <c r="F23" s="35">
        <f>IF(E23="да",1,0)</f>
        <v>1</v>
      </c>
      <c r="G23" s="36">
        <f>IF(E23="да",0.04,IF(E23="нет",0,""))</f>
        <v>0.04</v>
      </c>
      <c r="H23" s="21"/>
    </row>
    <row r="24" spans="1:8" ht="71.400000000000006" x14ac:dyDescent="0.3">
      <c r="A24" s="54" t="s">
        <v>56</v>
      </c>
      <c r="B24" s="38" t="s">
        <v>57</v>
      </c>
      <c r="C24" s="38" t="s">
        <v>58</v>
      </c>
      <c r="D24" s="33" t="s">
        <v>59</v>
      </c>
      <c r="E24" s="55" t="s">
        <v>17</v>
      </c>
      <c r="F24" s="35">
        <f>IF(E24="да",1,0)</f>
        <v>1</v>
      </c>
      <c r="G24" s="36">
        <f>IF(E24="да",0.04,IF(E24="нет",0,""))</f>
        <v>0.04</v>
      </c>
      <c r="H24" s="21"/>
    </row>
    <row r="25" spans="1:8" ht="204" x14ac:dyDescent="0.3">
      <c r="A25" s="37" t="s">
        <v>60</v>
      </c>
      <c r="B25" s="32" t="s">
        <v>61</v>
      </c>
      <c r="C25" s="32" t="s">
        <v>62</v>
      </c>
      <c r="D25" s="33" t="s">
        <v>21</v>
      </c>
      <c r="E25" s="39" t="s">
        <v>17</v>
      </c>
      <c r="F25" s="35">
        <f>IF(E25="да",1,0)</f>
        <v>1</v>
      </c>
      <c r="G25" s="36">
        <f>IF(E25="да",0.04,IF(E25="нет",0,""))</f>
        <v>0.04</v>
      </c>
      <c r="H25" s="21"/>
    </row>
    <row r="26" spans="1:8" ht="112.2" x14ac:dyDescent="0.3">
      <c r="A26" s="40" t="s">
        <v>63</v>
      </c>
      <c r="B26" s="41" t="s">
        <v>64</v>
      </c>
      <c r="C26" s="41" t="s">
        <v>65</v>
      </c>
      <c r="D26" s="33" t="s">
        <v>59</v>
      </c>
      <c r="E26" s="42" t="s">
        <v>17</v>
      </c>
      <c r="F26" s="56">
        <f>IF(E26="да",1,0)</f>
        <v>1</v>
      </c>
      <c r="G26" s="57">
        <f>IF(E26="да",0.04,IF(E26="нет",0,""))</f>
        <v>0.04</v>
      </c>
      <c r="H26" s="21"/>
    </row>
    <row r="27" spans="1:8" x14ac:dyDescent="0.3">
      <c r="A27" s="58"/>
      <c r="B27" s="26" t="s">
        <v>66</v>
      </c>
      <c r="C27" s="25" t="s">
        <v>67</v>
      </c>
      <c r="D27" s="59"/>
      <c r="E27" s="28" t="s">
        <v>12</v>
      </c>
      <c r="F27" s="60">
        <f>F28+F29+F30</f>
        <v>2.4246214196762144</v>
      </c>
      <c r="G27" s="30">
        <f>G28+G29+G30</f>
        <v>0.40394192851805732</v>
      </c>
      <c r="H27" s="21"/>
    </row>
    <row r="28" spans="1:8" ht="71.400000000000006" x14ac:dyDescent="0.3">
      <c r="A28" s="37" t="s">
        <v>68</v>
      </c>
      <c r="B28" s="32" t="s">
        <v>69</v>
      </c>
      <c r="C28" s="32" t="s">
        <v>70</v>
      </c>
      <c r="D28" s="33" t="s">
        <v>21</v>
      </c>
      <c r="E28" s="61">
        <v>0.77700000000000002</v>
      </c>
      <c r="F28" s="62">
        <f>E28</f>
        <v>0.77700000000000002</v>
      </c>
      <c r="G28" s="63">
        <f>(F28*16.66)/100</f>
        <v>0.12944820000000001</v>
      </c>
      <c r="H28" s="21"/>
    </row>
    <row r="29" spans="1:8" ht="71.400000000000006" x14ac:dyDescent="0.3">
      <c r="A29" s="37" t="s">
        <v>71</v>
      </c>
      <c r="B29" s="32" t="s">
        <v>72</v>
      </c>
      <c r="C29" s="64" t="s">
        <v>73</v>
      </c>
      <c r="D29" s="33" t="s">
        <v>21</v>
      </c>
      <c r="E29" s="61">
        <v>0.68</v>
      </c>
      <c r="F29" s="62">
        <f>E29</f>
        <v>0.68</v>
      </c>
      <c r="G29" s="63">
        <f>(F29*16.66)/100</f>
        <v>0.11328800000000001</v>
      </c>
      <c r="H29" s="21"/>
    </row>
    <row r="30" spans="1:8" ht="91.8" x14ac:dyDescent="0.3">
      <c r="A30" s="37" t="s">
        <v>74</v>
      </c>
      <c r="B30" s="32" t="s">
        <v>75</v>
      </c>
      <c r="C30" s="32" t="s">
        <v>76</v>
      </c>
      <c r="D30" s="33" t="s">
        <v>59</v>
      </c>
      <c r="E30" s="65">
        <f>E31/E32</f>
        <v>0.96762141967621418</v>
      </c>
      <c r="F30" s="62">
        <f>IF(E30&gt;1,1,E30)</f>
        <v>0.96762141967621418</v>
      </c>
      <c r="G30" s="63">
        <f>(F30*16.66)/100</f>
        <v>0.16120572851805728</v>
      </c>
      <c r="H30" s="21"/>
    </row>
    <row r="31" spans="1:8" ht="51" x14ac:dyDescent="0.3">
      <c r="A31" s="37"/>
      <c r="B31" s="32"/>
      <c r="C31" s="32" t="s">
        <v>77</v>
      </c>
      <c r="D31" s="33"/>
      <c r="E31" s="61">
        <f>E28</f>
        <v>0.77700000000000002</v>
      </c>
      <c r="F31" s="62" t="s">
        <v>78</v>
      </c>
      <c r="G31" s="63" t="s">
        <v>78</v>
      </c>
      <c r="H31" s="21"/>
    </row>
    <row r="32" spans="1:8" ht="40.799999999999997" x14ac:dyDescent="0.3">
      <c r="A32" s="37"/>
      <c r="B32" s="32"/>
      <c r="C32" s="32" t="s">
        <v>79</v>
      </c>
      <c r="D32" s="33"/>
      <c r="E32" s="61">
        <v>0.80300000000000005</v>
      </c>
      <c r="F32" s="62" t="s">
        <v>78</v>
      </c>
      <c r="G32" s="63" t="s">
        <v>78</v>
      </c>
      <c r="H32" s="21"/>
    </row>
    <row r="33" spans="1:8" x14ac:dyDescent="0.3">
      <c r="A33" s="66"/>
      <c r="B33" s="66"/>
      <c r="C33" s="67" t="s">
        <v>80</v>
      </c>
      <c r="D33" s="68" t="s">
        <v>12</v>
      </c>
      <c r="E33" s="69" t="s">
        <v>12</v>
      </c>
      <c r="F33" s="70">
        <f>F9+F14+F21+F27</f>
        <v>14.424621419676214</v>
      </c>
      <c r="G33" s="71">
        <f>G9+G14+G21+G27</f>
        <v>0.84394192851805738</v>
      </c>
      <c r="H33" s="21"/>
    </row>
    <row r="34" spans="1:8" x14ac:dyDescent="0.3">
      <c r="A34" s="72"/>
      <c r="B34" s="72"/>
      <c r="C34" s="73"/>
      <c r="D34" s="74"/>
      <c r="E34" s="75"/>
      <c r="F34" s="76"/>
      <c r="G34" s="77"/>
      <c r="H34" s="21"/>
    </row>
    <row r="35" spans="1:8" x14ac:dyDescent="0.3">
      <c r="A35" s="72"/>
      <c r="B35" s="72"/>
      <c r="C35" s="73"/>
      <c r="D35" s="74"/>
      <c r="E35" s="75"/>
      <c r="F35" s="76"/>
      <c r="G35" s="77"/>
      <c r="H35" s="21"/>
    </row>
    <row r="36" spans="1:8" x14ac:dyDescent="0.3">
      <c r="A36" s="72"/>
      <c r="B36" s="78"/>
      <c r="C36" s="78"/>
      <c r="D36" s="78"/>
      <c r="E36" s="78"/>
      <c r="F36" s="78"/>
      <c r="G36" s="78"/>
      <c r="H36" s="21"/>
    </row>
    <row r="37" spans="1:8" x14ac:dyDescent="0.3">
      <c r="A37" s="72"/>
      <c r="B37" s="79"/>
      <c r="C37" s="79"/>
      <c r="D37" s="79"/>
      <c r="E37" s="79"/>
      <c r="F37" s="79"/>
      <c r="G37" s="79"/>
      <c r="H37" s="21"/>
    </row>
    <row r="38" spans="1:8" ht="30" customHeight="1" x14ac:dyDescent="0.3">
      <c r="A38" s="81" t="s">
        <v>81</v>
      </c>
      <c r="B38" s="82"/>
      <c r="C38" s="56"/>
      <c r="D38" s="80" t="str">
        <f>IF(0.85&lt;=G33,ТАБ_16!B7,IF(0.7&lt;=G33,ТАБ_16!B8,IF(0.5&lt;=G33,ТАБ_16!B9,IF(G33&lt;0.5,ТАБ_16!B10))))</f>
        <v>Умеренно эффективна</v>
      </c>
      <c r="E38" s="80"/>
      <c r="F38" s="80"/>
      <c r="G38" s="80"/>
      <c r="H38" s="21"/>
    </row>
  </sheetData>
  <mergeCells count="3">
    <mergeCell ref="A38:B38"/>
    <mergeCell ref="F2:G2"/>
    <mergeCell ref="A4:G4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opLeftCell="A7" workbookViewId="0">
      <selection activeCell="B7" sqref="B7"/>
    </sheetView>
  </sheetViews>
  <sheetFormatPr defaultRowHeight="14.4" x14ac:dyDescent="0.3"/>
  <cols>
    <col min="1" max="9" width="8.88671875" style="2"/>
  </cols>
  <sheetData>
    <row r="2" spans="1:6" x14ac:dyDescent="0.3">
      <c r="D2" s="6" t="s">
        <v>82</v>
      </c>
      <c r="E2" s="6"/>
      <c r="F2" s="6"/>
    </row>
    <row r="3" spans="1:6" x14ac:dyDescent="0.3">
      <c r="D3" s="7"/>
      <c r="E3" s="7"/>
      <c r="F3" s="7"/>
    </row>
    <row r="4" spans="1:6" ht="79.2" x14ac:dyDescent="0.3">
      <c r="A4" s="11" t="s">
        <v>83</v>
      </c>
      <c r="B4" s="11"/>
      <c r="C4" s="11"/>
      <c r="D4" s="11"/>
      <c r="E4" s="11"/>
      <c r="F4" s="11"/>
    </row>
    <row r="6" spans="1:6" ht="79.2" x14ac:dyDescent="0.3">
      <c r="A6" s="12" t="s">
        <v>84</v>
      </c>
      <c r="B6" s="12" t="s">
        <v>85</v>
      </c>
      <c r="C6" s="13" t="s">
        <v>86</v>
      </c>
      <c r="D6" s="13"/>
      <c r="E6" s="13"/>
      <c r="F6" s="13"/>
    </row>
    <row r="7" spans="1:6" ht="343.2" x14ac:dyDescent="0.3">
      <c r="A7" s="12" t="s">
        <v>87</v>
      </c>
      <c r="B7" s="14" t="s">
        <v>88</v>
      </c>
      <c r="C7" s="10" t="s">
        <v>89</v>
      </c>
      <c r="D7" s="10"/>
      <c r="E7" s="10"/>
      <c r="F7" s="10"/>
    </row>
    <row r="8" spans="1:6" ht="409.6" x14ac:dyDescent="0.3">
      <c r="A8" s="12" t="s">
        <v>90</v>
      </c>
      <c r="B8" s="14" t="s">
        <v>91</v>
      </c>
      <c r="C8" s="10" t="s">
        <v>92</v>
      </c>
      <c r="D8" s="10"/>
      <c r="E8" s="10"/>
      <c r="F8" s="10"/>
    </row>
    <row r="9" spans="1:6" ht="409.6" x14ac:dyDescent="0.3">
      <c r="A9" s="12" t="s">
        <v>93</v>
      </c>
      <c r="B9" s="14" t="s">
        <v>94</v>
      </c>
      <c r="C9" s="10" t="s">
        <v>95</v>
      </c>
      <c r="D9" s="10"/>
      <c r="E9" s="10"/>
      <c r="F9" s="10"/>
    </row>
    <row r="10" spans="1:6" ht="409.6" x14ac:dyDescent="0.3">
      <c r="A10" s="12" t="s">
        <v>96</v>
      </c>
      <c r="B10" s="14" t="s">
        <v>97</v>
      </c>
      <c r="C10" s="10" t="s">
        <v>98</v>
      </c>
      <c r="D10" s="10"/>
      <c r="E10" s="10"/>
      <c r="F10" s="10"/>
    </row>
    <row r="11" spans="1:6" ht="409.6" x14ac:dyDescent="0.3">
      <c r="A11" s="12" t="s">
        <v>99</v>
      </c>
      <c r="B11" s="14" t="s">
        <v>100</v>
      </c>
      <c r="C11" s="10" t="s">
        <v>101</v>
      </c>
      <c r="D11" s="10"/>
      <c r="E11" s="10"/>
      <c r="F11" s="10"/>
    </row>
    <row r="12" spans="1:6" x14ac:dyDescent="0.3">
      <c r="A12" s="15"/>
      <c r="B12" s="16"/>
      <c r="C12" s="17"/>
      <c r="D12" s="17"/>
      <c r="E12" s="17"/>
      <c r="F1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ТАБ_15</vt:lpstr>
      <vt:lpstr>ТАБ_16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Новикова Наталья Викторовна</cp:lastModifiedBy>
  <cp:revision>34</cp:revision>
  <cp:lastPrinted>2021-04-07T12:24:44Z</cp:lastPrinted>
  <dcterms:created xsi:type="dcterms:W3CDTF">2016-01-22T12:00:45Z</dcterms:created>
  <dcterms:modified xsi:type="dcterms:W3CDTF">2021-04-13T05:12:53Z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