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ТАБ_1 к ПРИЛОЖЕНИЮ_4" sheetId="1" r:id="rId1"/>
    <sheet name="ТАБ_2 к ПРИЛОЖЕНИЮ_4" sheetId="2" r:id="rId2"/>
  </sheets>
  <definedNames>
    <definedName name="_xlnm._FilterDatabase" localSheetId="0" hidden="1">'ТАБ_1 к ПРИЛОЖЕНИЮ_4'!$A$7:$I$33</definedName>
    <definedName name="_xlnm.Print_Titles" localSheetId="0">'ТАБ_1 к ПРИЛОЖЕНИЮ_4'!$6:$7</definedName>
    <definedName name="_xlnm.Print_Area" localSheetId="0">'ТАБ_1 к ПРИЛОЖЕНИЮ_4'!$A$1:$G$37</definedName>
    <definedName name="_xlnm.Print_Area" localSheetId="1">'ТАБ_2 к ПРИЛОЖЕНИЮ_4'!$A$1:$F$14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6" i="1"/>
  <c r="F26" i="1"/>
  <c r="G25" i="1"/>
  <c r="F25" i="1"/>
  <c r="G24" i="1"/>
  <c r="F24" i="1"/>
  <c r="G23" i="1"/>
  <c r="F23" i="1"/>
  <c r="G22" i="1"/>
  <c r="F22" i="1"/>
  <c r="G19" i="1"/>
  <c r="F19" i="1"/>
  <c r="G18" i="1"/>
  <c r="F18" i="1"/>
  <c r="G17" i="1"/>
  <c r="F17" i="1"/>
  <c r="G16" i="1"/>
  <c r="F16" i="1"/>
  <c r="G15" i="1"/>
  <c r="F15" i="1"/>
  <c r="G13" i="1"/>
  <c r="F13" i="1"/>
  <c r="G12" i="1"/>
  <c r="F12" i="1"/>
  <c r="G11" i="1"/>
  <c r="F11" i="1"/>
  <c r="G10" i="1"/>
  <c r="F10" i="1"/>
  <c r="F27" i="1" l="1"/>
  <c r="F21" i="1"/>
  <c r="G21" i="1"/>
  <c r="G14" i="1"/>
  <c r="F14" i="1"/>
  <c r="F9" i="1"/>
  <c r="G9" i="1"/>
  <c r="G28" i="1"/>
  <c r="G27" i="1" s="1"/>
  <c r="F33" i="1" l="1"/>
  <c r="G33" i="1"/>
  <c r="D36" i="1" s="1"/>
</calcChain>
</file>

<file path=xl/sharedStrings.xml><?xml version="1.0" encoding="utf-8"?>
<sst xmlns="http://schemas.openxmlformats.org/spreadsheetml/2006/main" count="137" uniqueCount="103">
  <si>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</si>
  <si>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</si>
  <si>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</si>
  <si>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</si>
  <si>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</si>
  <si>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</si>
  <si>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Раздел 1. Цели и "конструкция" (структуры) муниципальной программы</t>
  </si>
  <si>
    <t>(20%/4*(нет - 0 или да - 1))</t>
  </si>
  <si>
    <t>Х</t>
  </si>
  <si>
    <t>1.1.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</si>
  <si>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</si>
  <si>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</si>
  <si>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1.2.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</si>
  <si>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</si>
  <si>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</si>
  <si>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1.3.</t>
  </si>
  <si>
    <t>Имеются ли для каждой задачи муниципальной программы соответствующие ей целевые индикаторы (показатели) программы.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</si>
  <si>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</si>
  <si>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1.4.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</si>
  <si>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</si>
  <si>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</si>
  <si>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Раздел 2. Качество планирования</t>
  </si>
  <si>
    <t>(10%/5*(нет - 0 или да - 1))</t>
  </si>
  <si>
    <t>2.1.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</si>
  <si>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</si>
  <si>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</si>
  <si>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2.2.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</si>
  <si>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</si>
  <si>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Изучение таблицы "Перечень и сведения о целевых индикаторах и показателях муниципальной программы".
Ответ "Да" -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
</t>
  </si>
  <si>
    <t>2.3.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</si>
  <si>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</si>
  <si>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</si>
  <si>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2.4.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</si>
  <si>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</si>
  <si>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</si>
  <si>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2.5.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</si>
  <si>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</si>
  <si>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</si>
  <si>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Блок 2. Эффективность реализации</t>
  </si>
  <si>
    <t>Раздел 3. Качество управления программой</t>
  </si>
  <si>
    <t>(20%/5*(нет - 0 или да - 1))</t>
  </si>
  <si>
    <t>3.1.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</si>
  <si>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</si>
  <si>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</si>
  <si>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3.2.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</si>
  <si>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</si>
  <si>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</si>
  <si>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3.3.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</si>
  <si>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</si>
  <si>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</si>
  <si>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3.4.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</si>
  <si>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</si>
  <si>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</si>
  <si>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>3.5.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</si>
  <si>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</si>
  <si>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</si>
  <si>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Раздел 4. Достигнутые результаты</t>
  </si>
  <si>
    <t>(50%/3*k)</t>
  </si>
  <si>
    <t>4.1.</t>
  </si>
  <si>
    <t>Какая степень выполнения основных мероприятий .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</si>
  <si>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</t>
  </si>
  <si>
    <t>4.2.</t>
  </si>
  <si>
    <t>Какая степень достижения плановых значений целевых индикаторов (показателей).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</si>
  <si>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</t>
  </si>
  <si>
    <t>4.3.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</si>
  <si>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</si>
  <si>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
По показателю эффективности использования средств бюджета в случае, если итоговый коэффициент более 1, расчетный бал будет равен 1.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</si>
  <si>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мероприятий).</t>
  </si>
  <si>
    <t>X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</si>
  <si>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</si>
  <si>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ИТОГО:</t>
  </si>
  <si>
    <t>Результат оценки эффективности муниципальной программы за отчетный год</t>
  </si>
  <si>
    <t>Таблица №2  Приложения 2</t>
  </si>
  <si>
    <t>Соответствие баллов качественной оценке</t>
  </si>
  <si>
    <t>Диапазон баллов</t>
  </si>
  <si>
    <t>Итоговая оценка муниципальной программы</t>
  </si>
  <si>
    <t>Вывод&lt;*&gt;</t>
  </si>
  <si>
    <t>85-100</t>
  </si>
  <si>
    <t>Эффективна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</si>
  <si>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</si>
  <si>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70-84,99</t>
  </si>
  <si>
    <t>Умеренно эффективна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</si>
  <si>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</si>
  <si>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50-69,99</t>
  </si>
  <si>
    <t>Адекватна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</si>
  <si>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</si>
  <si>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0-49,99</t>
  </si>
  <si>
    <t>Неэффективна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</si>
  <si>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</si>
  <si>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Результаты отсутствуют</t>
  </si>
  <si>
    <t>Результаты не проявлены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</si>
  <si>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</si>
  <si>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</si>
  <si>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</si>
  <si>
    <t>да</t>
  </si>
  <si>
    <t>Таблица № 15</t>
  </si>
  <si>
    <t>Анкета для оценки эффективности муниципальной программы</t>
  </si>
  <si>
    <t>Эксперт</t>
  </si>
  <si>
    <t>Ответ (ДА/НЕТ коэффициент исполнения)</t>
  </si>
  <si>
    <t>Отдел по разви-тию экономики и предпринимательства администрации городского округа «Вуктыл» (далее — Отдел по развитию экономики)</t>
  </si>
  <si>
    <t>Отдел по развитию экономики</t>
  </si>
  <si>
    <t xml:space="preserve">Финансовое управление администрации городского округа «Вуктыл» (далее — Финансовое управление)  </t>
  </si>
  <si>
    <t>Финансовое управление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</si>
</sst>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14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D9D9D9"/>
        <bgColor rgb="FFEBF1DE"/>
      </patternFill>
    </fill>
    <fill>
      <patternFill patternType="solid">
        <fgColor rgb="FFFFFFFF"/>
        <bgColor rgb="FFEBF1D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10" fontId="5" fillId="3" borderId="1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7" fillId="0" borderId="3" xfId="0" applyNumberFormat="1" applyFont="1" applyBorder="1" applyAlignment="1">
      <alignment horizontal="center" vertical="top" wrapText="1"/>
    </xf>
    <xf numFmtId="10" fontId="7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0" fontId="10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justify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6" fillId="0" borderId="1" xfId="0" applyFont="1" applyBorder="1"/>
    <xf numFmtId="0" fontId="8" fillId="0" borderId="1" xfId="0" applyFont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K36"/>
  <sheetViews>
    <sheetView tabSelected="1" view="pageBreakPreview" zoomScale="90" zoomScaleNormal="100" zoomScalePageLayoutView="90" workbookViewId="0">
      <selection activeCell="E32" sqref="E32"/>
    </sheetView>
  </sheetViews>
  <sheetFormatPr defaultRowHeight="15" x14ac:dyDescent="0.25"/>
  <cols>
    <col min="1" max="1" width="6.42578125" style="1" customWidth="1"/>
    <col min="2" max="2" width="40.7109375" style="1" customWidth="1"/>
    <col min="3" max="3" width="68.85546875" style="1" customWidth="1"/>
    <col min="4" max="4" width="16.85546875" style="1" customWidth="1"/>
    <col min="5" max="5" width="14.7109375" style="1" customWidth="1"/>
    <col min="6" max="6" width="9.85546875" style="1" customWidth="1"/>
    <col min="7" max="7" width="13.28515625" style="1" customWidth="1"/>
    <col min="8" max="8" width="11.7109375" style="1" customWidth="1"/>
    <col min="9" max="9" width="11.42578125" style="1"/>
    <col min="10" max="1025" width="9.140625" style="1" customWidth="1"/>
  </cols>
  <sheetData>
    <row r="1" spans="1:9" x14ac:dyDescent="0.25">
      <c r="E1" s="2"/>
      <c r="F1" s="2"/>
      <c r="G1" s="2"/>
    </row>
    <row r="2" spans="1:9" ht="16.5" customHeight="1" x14ac:dyDescent="0.3">
      <c r="A2" s="3"/>
      <c r="B2" s="3"/>
      <c r="C2" s="3"/>
      <c r="D2" s="3"/>
      <c r="E2" s="74" t="s">
        <v>95</v>
      </c>
      <c r="F2" s="74"/>
      <c r="G2" s="74"/>
    </row>
    <row r="3" spans="1:9" ht="16.5" customHeight="1" x14ac:dyDescent="0.3">
      <c r="A3" s="3"/>
      <c r="B3" s="3"/>
      <c r="C3" s="3"/>
      <c r="D3" s="3"/>
      <c r="E3" s="4"/>
      <c r="F3" s="4"/>
      <c r="G3" s="4"/>
    </row>
    <row r="4" spans="1:9" ht="28.5" customHeight="1" x14ac:dyDescent="0.25">
      <c r="A4" s="75" t="s">
        <v>96</v>
      </c>
      <c r="B4" s="75"/>
      <c r="C4" s="75"/>
      <c r="D4" s="75"/>
      <c r="E4" s="75"/>
      <c r="F4" s="75"/>
      <c r="G4" s="75"/>
    </row>
    <row r="5" spans="1:9" ht="13.5" customHeight="1" x14ac:dyDescent="0.25">
      <c r="A5" s="5"/>
      <c r="B5" s="5"/>
      <c r="C5" s="5"/>
      <c r="D5" s="5"/>
      <c r="E5" s="5"/>
      <c r="F5" s="5"/>
      <c r="G5" s="5"/>
    </row>
    <row r="6" spans="1:9" ht="60" x14ac:dyDescent="0.25">
      <c r="A6" s="6" t="s">
        <v>0</v>
      </c>
      <c r="B6" s="6" t="s">
        <v>1</v>
      </c>
      <c r="C6" s="6" t="s">
        <v>2</v>
      </c>
      <c r="D6" s="6" t="s">
        <v>97</v>
      </c>
      <c r="E6" s="7" t="s">
        <v>98</v>
      </c>
      <c r="F6" s="6" t="s">
        <v>3</v>
      </c>
      <c r="G6" s="6" t="s">
        <v>4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7">
        <v>5</v>
      </c>
      <c r="F7" s="6">
        <v>6</v>
      </c>
      <c r="G7" s="6">
        <v>7</v>
      </c>
    </row>
    <row r="8" spans="1:9" ht="25.5" customHeight="1" x14ac:dyDescent="0.25">
      <c r="A8" s="8"/>
      <c r="B8" s="9" t="s">
        <v>5</v>
      </c>
      <c r="C8" s="8"/>
      <c r="D8" s="8"/>
      <c r="E8" s="8"/>
      <c r="F8" s="8"/>
      <c r="G8" s="10"/>
    </row>
    <row r="9" spans="1:9" ht="47.25" x14ac:dyDescent="0.25">
      <c r="A9" s="11"/>
      <c r="B9" s="12" t="s">
        <v>6</v>
      </c>
      <c r="C9" s="12" t="s">
        <v>7</v>
      </c>
      <c r="D9" s="12"/>
      <c r="E9" s="13" t="s">
        <v>8</v>
      </c>
      <c r="F9" s="14">
        <f>F10+F11+F12+F13</f>
        <v>4</v>
      </c>
      <c r="G9" s="15">
        <f>G10+G11+G12+G13</f>
        <v>0.2</v>
      </c>
    </row>
    <row r="10" spans="1:9" ht="139.9" customHeight="1" x14ac:dyDescent="0.25">
      <c r="A10" s="16" t="s">
        <v>9</v>
      </c>
      <c r="B10" s="17" t="s">
        <v>10</v>
      </c>
      <c r="C10" s="17" t="s">
        <v>11</v>
      </c>
      <c r="D10" s="67" t="s">
        <v>99</v>
      </c>
      <c r="E10" s="18" t="s">
        <v>94</v>
      </c>
      <c r="F10" s="19">
        <f>IF(E10="да",1,0)</f>
        <v>1</v>
      </c>
      <c r="G10" s="20">
        <f>IF(E10="да",0.05,IF(E10="нет",0,""))</f>
        <v>0.05</v>
      </c>
    </row>
    <row r="11" spans="1:9" ht="128.25" customHeight="1" x14ac:dyDescent="0.25">
      <c r="A11" s="21" t="s">
        <v>12</v>
      </c>
      <c r="B11" s="22" t="s">
        <v>13</v>
      </c>
      <c r="C11" s="23" t="s">
        <v>14</v>
      </c>
      <c r="D11" s="68" t="s">
        <v>100</v>
      </c>
      <c r="E11" s="24" t="s">
        <v>94</v>
      </c>
      <c r="F11" s="19">
        <f>IF(E11="да",1,0)</f>
        <v>1</v>
      </c>
      <c r="G11" s="20">
        <f>IF(E11="да",0.05,IF(E11="нет",0,""))</f>
        <v>0.05</v>
      </c>
    </row>
    <row r="12" spans="1:9" ht="75" x14ac:dyDescent="0.25">
      <c r="A12" s="21" t="s">
        <v>15</v>
      </c>
      <c r="B12" s="17" t="s">
        <v>16</v>
      </c>
      <c r="C12" s="22" t="s">
        <v>17</v>
      </c>
      <c r="D12" s="68" t="s">
        <v>100</v>
      </c>
      <c r="E12" s="24" t="s">
        <v>94</v>
      </c>
      <c r="F12" s="19">
        <f>IF(E12="да",1,0)</f>
        <v>1</v>
      </c>
      <c r="G12" s="20">
        <f>IF(E12="да",0.05,IF(E12="нет",0,""))</f>
        <v>0.05</v>
      </c>
    </row>
    <row r="13" spans="1:9" ht="90" x14ac:dyDescent="0.25">
      <c r="A13" s="25" t="s">
        <v>18</v>
      </c>
      <c r="B13" s="26" t="s">
        <v>19</v>
      </c>
      <c r="C13" s="27" t="s">
        <v>20</v>
      </c>
      <c r="D13" s="67" t="s">
        <v>100</v>
      </c>
      <c r="E13" s="28" t="s">
        <v>94</v>
      </c>
      <c r="F13" s="19">
        <f>IF(E13="да",1,0)</f>
        <v>1</v>
      </c>
      <c r="G13" s="20">
        <f>IF(E13="да",0.05,IF(E13="нет",0,""))</f>
        <v>0.05</v>
      </c>
    </row>
    <row r="14" spans="1:9" ht="31.5" customHeight="1" x14ac:dyDescent="0.25">
      <c r="A14" s="11"/>
      <c r="B14" s="12" t="s">
        <v>21</v>
      </c>
      <c r="C14" s="12" t="s">
        <v>22</v>
      </c>
      <c r="D14" s="69"/>
      <c r="E14" s="29" t="s">
        <v>8</v>
      </c>
      <c r="F14" s="14">
        <f>F15+F16+F17+F18+F19</f>
        <v>5</v>
      </c>
      <c r="G14" s="15">
        <f>G15+G16+G17+G18+G19</f>
        <v>0.1</v>
      </c>
    </row>
    <row r="15" spans="1:9" ht="94.5" customHeight="1" x14ac:dyDescent="0.25">
      <c r="A15" s="16" t="s">
        <v>23</v>
      </c>
      <c r="B15" s="22" t="s">
        <v>24</v>
      </c>
      <c r="C15" s="22" t="s">
        <v>25</v>
      </c>
      <c r="D15" s="67" t="s">
        <v>100</v>
      </c>
      <c r="E15" s="24" t="s">
        <v>94</v>
      </c>
      <c r="F15" s="19">
        <f>IF(E15="да",1,0)</f>
        <v>1</v>
      </c>
      <c r="G15" s="20">
        <f>IF(E15="да",0.02,IF(E15="нет",0,""))</f>
        <v>0.02</v>
      </c>
    </row>
    <row r="16" spans="1:9" ht="123.75" customHeight="1" x14ac:dyDescent="0.25">
      <c r="A16" s="16" t="s">
        <v>26</v>
      </c>
      <c r="B16" s="22" t="s">
        <v>27</v>
      </c>
      <c r="C16" s="22" t="s">
        <v>28</v>
      </c>
      <c r="D16" s="68" t="s">
        <v>100</v>
      </c>
      <c r="E16" s="24" t="s">
        <v>94</v>
      </c>
      <c r="F16" s="19">
        <f>IF(E16="да",1,0)</f>
        <v>1</v>
      </c>
      <c r="G16" s="20">
        <f>IF(E16="да",0.02,IF(E16="нет",0,""))</f>
        <v>0.02</v>
      </c>
      <c r="H16" s="30"/>
      <c r="I16" s="30"/>
    </row>
    <row r="17" spans="1:7" ht="92.25" customHeight="1" x14ac:dyDescent="0.25">
      <c r="A17" s="21" t="s">
        <v>29</v>
      </c>
      <c r="B17" s="17" t="s">
        <v>30</v>
      </c>
      <c r="C17" s="22" t="s">
        <v>31</v>
      </c>
      <c r="D17" s="68" t="s">
        <v>100</v>
      </c>
      <c r="E17" s="24" t="s">
        <v>94</v>
      </c>
      <c r="F17" s="19">
        <f>IF(E17="да",1,0)</f>
        <v>1</v>
      </c>
      <c r="G17" s="20">
        <f>IF(E17="да",0.02,IF(E17="нет",0,""))</f>
        <v>0.02</v>
      </c>
    </row>
    <row r="18" spans="1:7" ht="81" customHeight="1" x14ac:dyDescent="0.25">
      <c r="A18" s="21" t="s">
        <v>32</v>
      </c>
      <c r="B18" s="17" t="s">
        <v>33</v>
      </c>
      <c r="C18" s="17" t="s">
        <v>34</v>
      </c>
      <c r="D18" s="68" t="s">
        <v>100</v>
      </c>
      <c r="E18" s="24" t="s">
        <v>94</v>
      </c>
      <c r="F18" s="19">
        <f>IF(E18="да",1,0)</f>
        <v>1</v>
      </c>
      <c r="G18" s="20">
        <f>IF(E18="да",0.02,IF(E18="нет",0,""))</f>
        <v>0.02</v>
      </c>
    </row>
    <row r="19" spans="1:7" ht="118.15" customHeight="1" x14ac:dyDescent="0.25">
      <c r="A19" s="21" t="s">
        <v>35</v>
      </c>
      <c r="B19" s="17" t="s">
        <v>36</v>
      </c>
      <c r="C19" s="22" t="s">
        <v>37</v>
      </c>
      <c r="D19" s="67" t="s">
        <v>101</v>
      </c>
      <c r="E19" s="24" t="s">
        <v>94</v>
      </c>
      <c r="F19" s="19">
        <f>IF(E19="да",1,0)</f>
        <v>1</v>
      </c>
      <c r="G19" s="20">
        <f>IF(E19="да",0.02,IF(E19="нет",0,""))</f>
        <v>0.02</v>
      </c>
    </row>
    <row r="20" spans="1:7" ht="33" x14ac:dyDescent="0.25">
      <c r="A20" s="9"/>
      <c r="B20" s="9" t="s">
        <v>38</v>
      </c>
      <c r="C20" s="9"/>
      <c r="D20" s="70"/>
      <c r="E20" s="31"/>
      <c r="F20" s="31"/>
      <c r="G20" s="32"/>
    </row>
    <row r="21" spans="1:7" ht="31.5" x14ac:dyDescent="0.25">
      <c r="A21" s="33"/>
      <c r="B21" s="34" t="s">
        <v>39</v>
      </c>
      <c r="C21" s="33" t="s">
        <v>40</v>
      </c>
      <c r="D21" s="39"/>
      <c r="E21" s="13" t="s">
        <v>8</v>
      </c>
      <c r="F21" s="35">
        <f>F22+F23+F24+F25+F26</f>
        <v>5</v>
      </c>
      <c r="G21" s="36">
        <f>G22+G23+G24+G25+G26</f>
        <v>0.2</v>
      </c>
    </row>
    <row r="22" spans="1:7" ht="90" x14ac:dyDescent="0.25">
      <c r="A22" s="21" t="s">
        <v>41</v>
      </c>
      <c r="B22" s="22" t="s">
        <v>42</v>
      </c>
      <c r="C22" s="22" t="s">
        <v>43</v>
      </c>
      <c r="D22" s="68" t="s">
        <v>100</v>
      </c>
      <c r="E22" s="24" t="s">
        <v>94</v>
      </c>
      <c r="F22" s="19">
        <f>IF(E22="да",1,0)</f>
        <v>1</v>
      </c>
      <c r="G22" s="20">
        <f>IF(E22="да",0.04,IF(E22="нет",0,""))</f>
        <v>0.04</v>
      </c>
    </row>
    <row r="23" spans="1:7" ht="129" customHeight="1" x14ac:dyDescent="0.25">
      <c r="A23" s="21" t="s">
        <v>44</v>
      </c>
      <c r="B23" s="17" t="s">
        <v>45</v>
      </c>
      <c r="C23" s="17" t="s">
        <v>46</v>
      </c>
      <c r="D23" s="68" t="s">
        <v>100</v>
      </c>
      <c r="E23" s="24" t="s">
        <v>94</v>
      </c>
      <c r="F23" s="19">
        <f>IF(E23="да",1,0)</f>
        <v>1</v>
      </c>
      <c r="G23" s="20">
        <f>IF(E23="да",0.04,IF(E23="нет",0,""))</f>
        <v>0.04</v>
      </c>
    </row>
    <row r="24" spans="1:7" ht="112.5" customHeight="1" x14ac:dyDescent="0.25">
      <c r="A24" s="37" t="s">
        <v>47</v>
      </c>
      <c r="B24" s="23" t="s">
        <v>48</v>
      </c>
      <c r="C24" s="23" t="s">
        <v>49</v>
      </c>
      <c r="D24" s="68" t="s">
        <v>102</v>
      </c>
      <c r="E24" s="38" t="s">
        <v>94</v>
      </c>
      <c r="F24" s="19">
        <f>IF(E24="да",1,0)</f>
        <v>1</v>
      </c>
      <c r="G24" s="20">
        <f>IF(E24="да",0.04,IF(E24="нет",0,""))</f>
        <v>0.04</v>
      </c>
    </row>
    <row r="25" spans="1:7" ht="286.5" customHeight="1" x14ac:dyDescent="0.25">
      <c r="A25" s="21" t="s">
        <v>50</v>
      </c>
      <c r="B25" s="22" t="s">
        <v>51</v>
      </c>
      <c r="C25" s="22" t="s">
        <v>52</v>
      </c>
      <c r="D25" s="68" t="s">
        <v>100</v>
      </c>
      <c r="E25" s="24" t="s">
        <v>94</v>
      </c>
      <c r="F25" s="19">
        <f>IF(E25="да",1,0)</f>
        <v>1</v>
      </c>
      <c r="G25" s="20">
        <f>IF(E25="да",0.04,IF(E25="нет",0,""))</f>
        <v>0.04</v>
      </c>
    </row>
    <row r="26" spans="1:7" ht="148.5" customHeight="1" x14ac:dyDescent="0.25">
      <c r="A26" s="25" t="s">
        <v>53</v>
      </c>
      <c r="B26" s="27" t="s">
        <v>54</v>
      </c>
      <c r="C26" s="27" t="s">
        <v>55</v>
      </c>
      <c r="D26" s="68" t="s">
        <v>102</v>
      </c>
      <c r="E26" s="28" t="s">
        <v>94</v>
      </c>
      <c r="F26" s="39">
        <f>IF(E26="да",1,0)</f>
        <v>1</v>
      </c>
      <c r="G26" s="40">
        <f>IF(E26="да",0.04,IF(E26="нет",0,""))</f>
        <v>0.04</v>
      </c>
    </row>
    <row r="27" spans="1:7" ht="15.75" x14ac:dyDescent="0.25">
      <c r="A27" s="41"/>
      <c r="B27" s="42" t="s">
        <v>56</v>
      </c>
      <c r="C27" s="43" t="s">
        <v>57</v>
      </c>
      <c r="D27" s="66"/>
      <c r="E27" s="13" t="s">
        <v>8</v>
      </c>
      <c r="F27" s="44">
        <f>F28+F29+F30</f>
        <v>2.17</v>
      </c>
      <c r="G27" s="15">
        <f>G28+G29+G30</f>
        <v>0.36152200000000001</v>
      </c>
    </row>
    <row r="28" spans="1:7" ht="90" x14ac:dyDescent="0.25">
      <c r="A28" s="21" t="s">
        <v>58</v>
      </c>
      <c r="B28" s="22" t="s">
        <v>59</v>
      </c>
      <c r="C28" s="22" t="s">
        <v>60</v>
      </c>
      <c r="D28" s="68" t="s">
        <v>100</v>
      </c>
      <c r="E28" s="45">
        <v>0.78</v>
      </c>
      <c r="F28" s="46">
        <f>E28</f>
        <v>0.78</v>
      </c>
      <c r="G28" s="47">
        <f>(F28*16.66)/100</f>
        <v>0.12994800000000001</v>
      </c>
    </row>
    <row r="29" spans="1:7" ht="93.75" customHeight="1" x14ac:dyDescent="0.25">
      <c r="A29" s="21" t="s">
        <v>61</v>
      </c>
      <c r="B29" s="22" t="s">
        <v>62</v>
      </c>
      <c r="C29" s="48" t="s">
        <v>63</v>
      </c>
      <c r="D29" s="68" t="s">
        <v>100</v>
      </c>
      <c r="E29" s="45">
        <v>0.61</v>
      </c>
      <c r="F29" s="46">
        <f>E29</f>
        <v>0.61</v>
      </c>
      <c r="G29" s="47">
        <f>(F29*16.66)/100</f>
        <v>0.10162599999999999</v>
      </c>
    </row>
    <row r="30" spans="1:7" ht="123" customHeight="1" x14ac:dyDescent="0.25">
      <c r="A30" s="76" t="s">
        <v>64</v>
      </c>
      <c r="B30" s="77" t="s">
        <v>65</v>
      </c>
      <c r="C30" s="22" t="s">
        <v>66</v>
      </c>
      <c r="D30" s="78" t="s">
        <v>102</v>
      </c>
      <c r="E30" s="49">
        <v>0.78</v>
      </c>
      <c r="F30" s="46">
        <f>IF(E30&gt;1,1,E30)</f>
        <v>0.78</v>
      </c>
      <c r="G30" s="47">
        <f>(F30*16.66)/100</f>
        <v>0.12994800000000001</v>
      </c>
    </row>
    <row r="31" spans="1:7" ht="61.5" customHeight="1" x14ac:dyDescent="0.25">
      <c r="A31" s="76"/>
      <c r="B31" s="77"/>
      <c r="C31" s="22" t="s">
        <v>67</v>
      </c>
      <c r="D31" s="79"/>
      <c r="E31" s="45">
        <v>0.72</v>
      </c>
      <c r="F31" s="46" t="s">
        <v>68</v>
      </c>
      <c r="G31" s="47" t="s">
        <v>68</v>
      </c>
    </row>
    <row r="32" spans="1:7" ht="49.5" customHeight="1" x14ac:dyDescent="0.25">
      <c r="A32" s="76"/>
      <c r="B32" s="77"/>
      <c r="C32" s="22" t="s">
        <v>69</v>
      </c>
      <c r="D32" s="80"/>
      <c r="E32" s="45">
        <v>0.78</v>
      </c>
      <c r="F32" s="46" t="s">
        <v>68</v>
      </c>
      <c r="G32" s="47" t="s">
        <v>68</v>
      </c>
    </row>
    <row r="33" spans="1:7" ht="15.75" x14ac:dyDescent="0.25">
      <c r="A33" s="50"/>
      <c r="B33" s="50"/>
      <c r="C33" s="51" t="s">
        <v>70</v>
      </c>
      <c r="D33" s="52" t="s">
        <v>8</v>
      </c>
      <c r="E33" s="53" t="s">
        <v>8</v>
      </c>
      <c r="F33" s="54">
        <f>F9+F14+F21+F27</f>
        <v>16.170000000000002</v>
      </c>
      <c r="G33" s="55">
        <f>G9+G14+G21+G27</f>
        <v>0.86152200000000001</v>
      </c>
    </row>
    <row r="34" spans="1:7" x14ac:dyDescent="0.25">
      <c r="A34" s="56"/>
      <c r="B34" s="56"/>
      <c r="C34" s="57"/>
      <c r="D34" s="56"/>
      <c r="E34" s="58"/>
      <c r="F34" s="59"/>
      <c r="G34" s="60"/>
    </row>
    <row r="35" spans="1:7" ht="44.25" customHeight="1" x14ac:dyDescent="0.25">
      <c r="A35" s="56"/>
      <c r="B35" s="71"/>
      <c r="C35" s="71"/>
      <c r="D35" s="71"/>
      <c r="E35" s="71"/>
      <c r="F35" s="71"/>
      <c r="G35" s="71"/>
    </row>
    <row r="36" spans="1:7" ht="54.75" customHeight="1" x14ac:dyDescent="0.25">
      <c r="A36" s="72" t="s">
        <v>71</v>
      </c>
      <c r="B36" s="72"/>
      <c r="C36" s="72"/>
      <c r="D36" s="73" t="str">
        <f>IF(0.85&lt;=G33,'ТАБ_2 к ПРИЛОЖЕНИЮ_4'!B7,IF(0.7&lt;=G33,'ТАБ_2 к ПРИЛОЖЕНИЮ_4'!B8,IF(0.5&lt;=G33,'ТАБ_2 к ПРИЛОЖЕНИЮ_4'!B9,IF(G33&lt;0.5,'ТАБ_2 к ПРИЛОЖЕНИЮ_4'!B10))))</f>
        <v>Эффективна</v>
      </c>
      <c r="E36" s="73"/>
      <c r="F36" s="73"/>
      <c r="G36" s="73"/>
    </row>
  </sheetData>
  <autoFilter ref="A7:I33"/>
  <mergeCells count="8">
    <mergeCell ref="B35:G35"/>
    <mergeCell ref="A36:C36"/>
    <mergeCell ref="D36:G36"/>
    <mergeCell ref="E2:G2"/>
    <mergeCell ref="A4:G4"/>
    <mergeCell ref="A30:A32"/>
    <mergeCell ref="B30:B32"/>
    <mergeCell ref="D30:D32"/>
  </mergeCells>
  <pageMargins left="0.78749999999999998" right="0.59027777777777801" top="0.55138888888888904" bottom="0.15763888888888899" header="0.51180555555555496" footer="0.51180555555555496"/>
  <pageSetup paperSize="9" scale="5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MK14"/>
  <sheetViews>
    <sheetView view="pageBreakPreview" topLeftCell="A7" zoomScale="115" zoomScaleNormal="100" zoomScalePageLayoutView="115" workbookViewId="0">
      <selection activeCell="A8" sqref="A8"/>
    </sheetView>
  </sheetViews>
  <sheetFormatPr defaultRowHeight="15" x14ac:dyDescent="0.25"/>
  <cols>
    <col min="1" max="1" width="14" style="1" customWidth="1"/>
    <col min="2" max="2" width="27.85546875" style="1" customWidth="1"/>
    <col min="3" max="3" width="16.85546875" style="1" customWidth="1"/>
    <col min="4" max="4" width="14.7109375" style="1" customWidth="1"/>
    <col min="5" max="5" width="9.85546875" style="1" customWidth="1"/>
    <col min="6" max="6" width="19.140625" style="1" customWidth="1"/>
    <col min="7" max="7" width="11.7109375" style="1" customWidth="1"/>
    <col min="8" max="8" width="11.42578125" style="1"/>
    <col min="9" max="1025" width="9.140625" style="1" customWidth="1"/>
  </cols>
  <sheetData>
    <row r="2" spans="1:6" ht="15" customHeight="1" x14ac:dyDescent="0.3">
      <c r="D2" s="81" t="s">
        <v>72</v>
      </c>
      <c r="E2" s="81"/>
      <c r="F2" s="81"/>
    </row>
    <row r="3" spans="1:6" ht="15" customHeight="1" x14ac:dyDescent="0.3">
      <c r="D3" s="4"/>
      <c r="E3" s="4"/>
      <c r="F3" s="4"/>
    </row>
    <row r="4" spans="1:6" ht="27" customHeight="1" x14ac:dyDescent="0.25">
      <c r="A4" s="82" t="s">
        <v>73</v>
      </c>
      <c r="B4" s="82"/>
      <c r="C4" s="82"/>
      <c r="D4" s="82"/>
      <c r="E4" s="82"/>
      <c r="F4" s="82"/>
    </row>
    <row r="5" spans="1:6" ht="8.25" customHeight="1" x14ac:dyDescent="0.25"/>
    <row r="6" spans="1:6" ht="50.25" customHeight="1" x14ac:dyDescent="0.25">
      <c r="A6" s="61" t="s">
        <v>74</v>
      </c>
      <c r="B6" s="61" t="s">
        <v>75</v>
      </c>
      <c r="C6" s="83" t="s">
        <v>76</v>
      </c>
      <c r="D6" s="83"/>
      <c r="E6" s="83"/>
      <c r="F6" s="83"/>
    </row>
    <row r="7" spans="1:6" ht="52.5" customHeight="1" x14ac:dyDescent="0.25">
      <c r="A7" s="61" t="s">
        <v>77</v>
      </c>
      <c r="B7" s="62" t="s">
        <v>78</v>
      </c>
      <c r="C7" s="77" t="s">
        <v>79</v>
      </c>
      <c r="D7" s="77"/>
      <c r="E7" s="77"/>
      <c r="F7" s="77"/>
    </row>
    <row r="8" spans="1:6" ht="125.25" customHeight="1" x14ac:dyDescent="0.25">
      <c r="A8" s="61" t="s">
        <v>80</v>
      </c>
      <c r="B8" s="62" t="s">
        <v>81</v>
      </c>
      <c r="C8" s="77" t="s">
        <v>82</v>
      </c>
      <c r="D8" s="77"/>
      <c r="E8" s="77"/>
      <c r="F8" s="77"/>
    </row>
    <row r="9" spans="1:6" ht="137.25" customHeight="1" x14ac:dyDescent="0.25">
      <c r="A9" s="61" t="s">
        <v>83</v>
      </c>
      <c r="B9" s="62" t="s">
        <v>84</v>
      </c>
      <c r="C9" s="77" t="s">
        <v>85</v>
      </c>
      <c r="D9" s="77"/>
      <c r="E9" s="77"/>
      <c r="F9" s="77"/>
    </row>
    <row r="10" spans="1:6" ht="108" customHeight="1" x14ac:dyDescent="0.25">
      <c r="A10" s="61" t="s">
        <v>86</v>
      </c>
      <c r="B10" s="62" t="s">
        <v>87</v>
      </c>
      <c r="C10" s="77" t="s">
        <v>88</v>
      </c>
      <c r="D10" s="77"/>
      <c r="E10" s="77"/>
      <c r="F10" s="77"/>
    </row>
    <row r="11" spans="1:6" ht="109.5" customHeight="1" x14ac:dyDescent="0.25">
      <c r="A11" s="61" t="s">
        <v>89</v>
      </c>
      <c r="B11" s="62" t="s">
        <v>90</v>
      </c>
      <c r="C11" s="77" t="s">
        <v>91</v>
      </c>
      <c r="D11" s="77"/>
      <c r="E11" s="77"/>
      <c r="F11" s="77"/>
    </row>
    <row r="12" spans="1:6" ht="14.25" customHeight="1" x14ac:dyDescent="0.25">
      <c r="A12" s="63"/>
      <c r="B12" s="64"/>
      <c r="C12" s="65"/>
      <c r="D12" s="65"/>
      <c r="E12" s="65"/>
      <c r="F12" s="65"/>
    </row>
    <row r="13" spans="1:6" ht="42.75" customHeight="1" x14ac:dyDescent="0.25">
      <c r="A13" s="84" t="s">
        <v>92</v>
      </c>
      <c r="B13" s="84"/>
      <c r="C13" s="84"/>
      <c r="D13" s="84"/>
      <c r="E13" s="84"/>
      <c r="F13" s="84"/>
    </row>
    <row r="14" spans="1:6" ht="34.5" customHeight="1" x14ac:dyDescent="0.25">
      <c r="A14" s="84" t="s">
        <v>93</v>
      </c>
      <c r="B14" s="84"/>
      <c r="C14" s="84"/>
      <c r="D14" s="84"/>
      <c r="E14" s="84"/>
      <c r="F14" s="84"/>
    </row>
  </sheetData>
  <mergeCells count="10">
    <mergeCell ref="C9:F9"/>
    <mergeCell ref="C10:F10"/>
    <mergeCell ref="C11:F11"/>
    <mergeCell ref="A13:F13"/>
    <mergeCell ref="A14:F14"/>
    <mergeCell ref="D2:F2"/>
    <mergeCell ref="A4:F4"/>
    <mergeCell ref="C6:F6"/>
    <mergeCell ref="C7:F7"/>
    <mergeCell ref="C8:F8"/>
  </mergeCells>
  <pageMargins left="0.78749999999999998" right="0.59027777777777801" top="0.55138888888888904" bottom="0.15763888888888899" header="0.51180555555555496" footer="0.51180555555555496"/>
  <pageSetup paperSize="9" scale="8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СТАРАЯ</cp:lastModifiedBy>
  <cp:revision>0</cp:revision>
  <cp:lastPrinted>2020-03-02T05:46:53Z</cp:lastPrinted>
  <dcterms:created xsi:type="dcterms:W3CDTF">2016-01-22T12:00:45Z</dcterms:created>
  <dcterms:modified xsi:type="dcterms:W3CDTF">2020-03-14T15:51:38Z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