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 yWindow="60" windowWidth="12072" windowHeight="9048" activeTab="1"/>
  </bookViews>
  <sheets>
    <sheet name="Доходы+" sheetId="1" r:id="rId1"/>
    <sheet name="Расходы+" sheetId="2" r:id="rId2"/>
    <sheet name="Источники+ " sheetId="5" r:id="rId3"/>
    <sheet name="_params" sheetId="4" state="hidden" r:id="rId4"/>
  </sheets>
  <definedNames>
    <definedName name="APPT" localSheetId="0">'Доходы+'!$A$24</definedName>
    <definedName name="APPT" localSheetId="2">'Источники+ '!$A$25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'Доходы+'!$F$117</definedName>
    <definedName name="LAST_CELL" localSheetId="2">'Источники+ '!$F$23</definedName>
    <definedName name="LAST_CELL" localSheetId="1">'Расходы+'!$F$361</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 '!$A$12</definedName>
    <definedName name="RBEGIN_1" localSheetId="1">'Расходы+'!$A$13</definedName>
    <definedName name="REG_DATE" localSheetId="0">'Доходы+'!$H$4</definedName>
    <definedName name="REND_1" localSheetId="0">'Доходы+'!$A$117</definedName>
    <definedName name="REND_1" localSheetId="2">'Источники+ '!$A$23</definedName>
    <definedName name="REND_1" localSheetId="1">'Расходы+'!$A$362</definedName>
    <definedName name="S_520" localSheetId="2">'Источники+ '!$A$14</definedName>
    <definedName name="S_620" localSheetId="2">'Источники+ '!$A$16</definedName>
    <definedName name="S_700" localSheetId="2">'Источники+ '!$A$18</definedName>
    <definedName name="S_700A" localSheetId="2">'Источники+ '!$A$19</definedName>
    <definedName name="SIGN" localSheetId="0">'Доходы+'!$A$23:$D$25</definedName>
    <definedName name="SIGN" localSheetId="2">'Источники+ '!$A$25:$D$26</definedName>
    <definedName name="SIGN" localSheetId="1">'Расходы+'!$A$20:$D$22</definedName>
    <definedName name="SRC_CODE" localSheetId="0">'Доходы+'!$H$8</definedName>
    <definedName name="SRC_KIND" localSheetId="0">'Доходы+'!$H$7</definedName>
    <definedName name="_xlnm.Print_Area" localSheetId="0">'Доходы+'!$A$1:$F$119</definedName>
    <definedName name="_xlnm.Print_Area" localSheetId="1">'Расходы+'!$A$1:$F$362</definedName>
  </definedNames>
  <calcPr calcId="145621"/>
</workbook>
</file>

<file path=xl/calcChain.xml><?xml version="1.0" encoding="utf-8"?>
<calcChain xmlns="http://schemas.openxmlformats.org/spreadsheetml/2006/main">
  <c r="F25" i="5" l="1"/>
  <c r="F24" i="5"/>
  <c r="F14" i="5"/>
  <c r="F13" i="5"/>
  <c r="D362" i="2"/>
  <c r="E362" i="2"/>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E99" i="1"/>
  <c r="E40" i="1"/>
  <c r="E42" i="1"/>
  <c r="E45" i="1"/>
  <c r="E49" i="1"/>
  <c r="E52" i="1"/>
  <c r="E56" i="1"/>
  <c r="E60" i="1"/>
  <c r="E62" i="1"/>
  <c r="E65" i="1"/>
  <c r="E67" i="1"/>
  <c r="E69" i="1"/>
  <c r="E74" i="1"/>
  <c r="E77" i="1"/>
  <c r="E80" i="1"/>
  <c r="E82" i="1"/>
  <c r="E85" i="1"/>
  <c r="E87" i="1"/>
  <c r="E94" i="1"/>
  <c r="F102" i="1" l="1"/>
  <c r="F101" i="1"/>
  <c r="E72" i="1"/>
  <c r="E71" i="1" s="1"/>
  <c r="E98" i="1" l="1"/>
  <c r="E84" i="1"/>
  <c r="E79" i="1"/>
  <c r="E22" i="1"/>
  <c r="E21" i="1" s="1"/>
  <c r="E19" i="1" s="1"/>
  <c r="F19" i="1" s="1"/>
  <c r="E103" i="1" l="1"/>
  <c r="E108" i="1"/>
  <c r="E104" i="1"/>
  <c r="E106" i="1"/>
  <c r="H19" i="1" l="1"/>
  <c r="F18" i="2"/>
  <c r="F23" i="2"/>
  <c r="F27" i="2"/>
  <c r="F29" i="2"/>
  <c r="F30" i="2"/>
  <c r="F35" i="2"/>
  <c r="F42" i="2"/>
  <c r="F43" i="2"/>
  <c r="F44" i="2"/>
  <c r="F47" i="2"/>
  <c r="F48" i="2"/>
  <c r="F49" i="2"/>
  <c r="F50" i="2"/>
  <c r="F51" i="2"/>
  <c r="F55" i="2"/>
  <c r="F56" i="2"/>
  <c r="F57" i="2"/>
  <c r="F58" i="2"/>
  <c r="F59" i="2"/>
  <c r="F60" i="2"/>
  <c r="F61" i="2"/>
  <c r="F64" i="2"/>
  <c r="F66" i="2"/>
  <c r="F67" i="2"/>
  <c r="F68" i="2"/>
  <c r="F72" i="2"/>
  <c r="F73" i="2"/>
  <c r="F74" i="2"/>
  <c r="F75" i="2"/>
  <c r="F77" i="2"/>
  <c r="F78" i="2"/>
  <c r="F81" i="2"/>
  <c r="F82" i="2"/>
  <c r="F83" i="2"/>
  <c r="F84" i="2"/>
  <c r="F85" i="2"/>
  <c r="F86" i="2"/>
  <c r="F87" i="2"/>
  <c r="F90" i="2"/>
  <c r="F94" i="2"/>
  <c r="F95" i="2"/>
  <c r="F96" i="2"/>
  <c r="F99" i="2"/>
  <c r="F100" i="2"/>
  <c r="F102" i="2"/>
  <c r="F105" i="2"/>
  <c r="F106" i="2"/>
  <c r="F111" i="2"/>
  <c r="F118" i="2"/>
  <c r="F119" i="2"/>
  <c r="F122" i="2"/>
  <c r="F126" i="2"/>
  <c r="F130" i="2"/>
  <c r="F131" i="2"/>
  <c r="F132" i="2"/>
  <c r="F142" i="2"/>
  <c r="F143" i="2"/>
  <c r="F146" i="2"/>
  <c r="F147" i="2"/>
  <c r="F150" i="2"/>
  <c r="F154" i="2"/>
  <c r="F155" i="2"/>
  <c r="F156" i="2"/>
  <c r="F157" i="2"/>
  <c r="F158" i="2"/>
  <c r="F161" i="2"/>
  <c r="F174" i="2"/>
  <c r="F175" i="2"/>
  <c r="F176" i="2"/>
  <c r="F180" i="2"/>
  <c r="F183" i="2"/>
  <c r="F187" i="2"/>
  <c r="F191" i="2"/>
  <c r="F192" i="2"/>
  <c r="F199" i="2"/>
  <c r="F202" i="2"/>
  <c r="F210" i="2"/>
  <c r="F216" i="2"/>
  <c r="F217" i="2"/>
  <c r="F221" i="2"/>
  <c r="F222" i="2"/>
  <c r="F226" i="2"/>
  <c r="F227" i="2"/>
  <c r="F229" i="2"/>
  <c r="F230" i="2"/>
  <c r="F231" i="2"/>
  <c r="F234" i="2"/>
  <c r="F238" i="2"/>
  <c r="F239" i="2"/>
  <c r="F240" i="2"/>
  <c r="F241" i="2"/>
  <c r="F242" i="2"/>
  <c r="F243" i="2"/>
  <c r="F244" i="2"/>
  <c r="F245" i="2"/>
  <c r="F247" i="2"/>
  <c r="F248" i="2"/>
  <c r="F251" i="2"/>
  <c r="F254" i="2"/>
  <c r="F258" i="2"/>
  <c r="F267" i="2"/>
  <c r="F269" i="2"/>
  <c r="F270" i="2"/>
  <c r="F271" i="2"/>
  <c r="F274" i="2"/>
  <c r="F275" i="2"/>
  <c r="F277" i="2"/>
  <c r="F278" i="2"/>
  <c r="F279" i="2"/>
  <c r="F281" i="2"/>
  <c r="F284" i="2"/>
  <c r="F291" i="2"/>
  <c r="F295" i="2"/>
  <c r="F298" i="2"/>
  <c r="F302" i="2"/>
  <c r="F303" i="2"/>
  <c r="F305" i="2"/>
  <c r="F309" i="2"/>
  <c r="F310" i="2"/>
  <c r="F314" i="2"/>
  <c r="F317" i="2"/>
  <c r="F319" i="2"/>
  <c r="F320" i="2"/>
  <c r="F327" i="2"/>
  <c r="F330" i="2"/>
  <c r="F331" i="2"/>
  <c r="F334" i="2"/>
  <c r="F338" i="2"/>
  <c r="F346" i="2"/>
  <c r="F350" i="2"/>
  <c r="F351" i="2"/>
  <c r="F352" i="2"/>
  <c r="F353" i="2"/>
  <c r="F354" i="2"/>
  <c r="F359" i="2"/>
  <c r="F360" i="2"/>
  <c r="D30" i="2"/>
  <c r="E98" i="2"/>
  <c r="E97" i="2" s="1"/>
  <c r="E27" i="2"/>
  <c r="D27" i="2"/>
  <c r="D26" i="2" s="1"/>
  <c r="D93" i="2"/>
  <c r="E28" i="2"/>
  <c r="D28" i="2"/>
  <c r="E18" i="2"/>
  <c r="D18" i="2"/>
  <c r="E19" i="2"/>
  <c r="E17" i="2" s="1"/>
  <c r="D19" i="2"/>
  <c r="F19" i="2" s="1"/>
  <c r="E20" i="2"/>
  <c r="D20" i="2"/>
  <c r="F20" i="2" s="1"/>
  <c r="E22" i="2"/>
  <c r="D22" i="2"/>
  <c r="E23" i="2"/>
  <c r="D23" i="2"/>
  <c r="E24" i="2"/>
  <c r="D24" i="2"/>
  <c r="E33" i="2"/>
  <c r="E32" i="2" s="1"/>
  <c r="D33" i="2"/>
  <c r="E34" i="2"/>
  <c r="E35" i="2"/>
  <c r="D35" i="2"/>
  <c r="E36" i="2"/>
  <c r="D36" i="2"/>
  <c r="E37" i="2"/>
  <c r="D37" i="2"/>
  <c r="F37" i="2" s="1"/>
  <c r="D38" i="2"/>
  <c r="F38" i="2" s="1"/>
  <c r="D130" i="2"/>
  <c r="D131" i="2"/>
  <c r="D133" i="2"/>
  <c r="F133" i="2" s="1"/>
  <c r="D134" i="2"/>
  <c r="F134" i="2" s="1"/>
  <c r="E127" i="2"/>
  <c r="D137" i="2"/>
  <c r="F137" i="2" s="1"/>
  <c r="D138" i="2"/>
  <c r="F138" i="2" s="1"/>
  <c r="E165" i="2"/>
  <c r="D165" i="2"/>
  <c r="F165" i="2" s="1"/>
  <c r="D168" i="2"/>
  <c r="E171" i="2"/>
  <c r="E170" i="2" s="1"/>
  <c r="E169" i="2" s="1"/>
  <c r="D171" i="2"/>
  <c r="E172" i="2"/>
  <c r="D172" i="2"/>
  <c r="F172" i="2" s="1"/>
  <c r="E196" i="2"/>
  <c r="D196" i="2"/>
  <c r="E197" i="2"/>
  <c r="D197" i="2"/>
  <c r="F197" i="2" s="1"/>
  <c r="E198" i="2"/>
  <c r="F198" i="2" s="1"/>
  <c r="D198" i="2"/>
  <c r="E199" i="2"/>
  <c r="D199" i="2"/>
  <c r="D195" i="2" s="1"/>
  <c r="E110" i="2"/>
  <c r="F110" i="2" s="1"/>
  <c r="D110" i="2"/>
  <c r="D111" i="2"/>
  <c r="D114" i="2"/>
  <c r="F114" i="2" s="1"/>
  <c r="E202" i="2"/>
  <c r="E201" i="2" s="1"/>
  <c r="E200" i="2" s="1"/>
  <c r="D202" i="2"/>
  <c r="D203" i="2"/>
  <c r="F203" i="2" s="1"/>
  <c r="E206" i="2"/>
  <c r="F206" i="2" s="1"/>
  <c r="D206" i="2"/>
  <c r="E207" i="2"/>
  <c r="D207" i="2"/>
  <c r="F207" i="2" s="1"/>
  <c r="E209" i="2"/>
  <c r="D209" i="2"/>
  <c r="E210" i="2"/>
  <c r="E211" i="2"/>
  <c r="E212" i="2"/>
  <c r="D212" i="2"/>
  <c r="D258" i="2"/>
  <c r="D257" i="2" s="1"/>
  <c r="D256" i="2" s="1"/>
  <c r="F256" i="2" s="1"/>
  <c r="E259" i="2"/>
  <c r="D259" i="2"/>
  <c r="F259" i="2" s="1"/>
  <c r="E260" i="2"/>
  <c r="D260" i="2"/>
  <c r="F260" i="2" s="1"/>
  <c r="E261" i="2"/>
  <c r="D261" i="2"/>
  <c r="F261" i="2" s="1"/>
  <c r="E264" i="2"/>
  <c r="D264" i="2"/>
  <c r="F264" i="2" s="1"/>
  <c r="E265" i="2"/>
  <c r="D265" i="2"/>
  <c r="F265" i="2" s="1"/>
  <c r="D267" i="2"/>
  <c r="E190" i="2"/>
  <c r="E189" i="2" s="1"/>
  <c r="E188" i="2" s="1"/>
  <c r="D190" i="2"/>
  <c r="D186" i="2"/>
  <c r="E184" i="2"/>
  <c r="E186" i="2"/>
  <c r="D182" i="2"/>
  <c r="E179" i="2"/>
  <c r="E178" i="2" s="1"/>
  <c r="D179" i="2"/>
  <c r="D178" i="2" s="1"/>
  <c r="D175" i="2"/>
  <c r="D174" i="2" s="1"/>
  <c r="D173" i="2" s="1"/>
  <c r="F173" i="2" s="1"/>
  <c r="D160" i="2"/>
  <c r="D153" i="2"/>
  <c r="D149" i="2"/>
  <c r="D148" i="2" s="1"/>
  <c r="D147" i="2" s="1"/>
  <c r="D145" i="2"/>
  <c r="D144" i="2" s="1"/>
  <c r="D143" i="2" s="1"/>
  <c r="D141" i="2"/>
  <c r="D125" i="2"/>
  <c r="D121" i="2"/>
  <c r="D120" i="2" s="1"/>
  <c r="F120" i="2" s="1"/>
  <c r="E117" i="2"/>
  <c r="E116" i="2" s="1"/>
  <c r="E115" i="2" s="1"/>
  <c r="E107" i="2" s="1"/>
  <c r="D117" i="2"/>
  <c r="E93" i="2"/>
  <c r="E92" i="2" s="1"/>
  <c r="D104" i="2"/>
  <c r="F104" i="2" s="1"/>
  <c r="E101" i="2"/>
  <c r="D101" i="2"/>
  <c r="F101" i="2" s="1"/>
  <c r="D98" i="2"/>
  <c r="D92" i="2"/>
  <c r="D89" i="2"/>
  <c r="D88" i="2" s="1"/>
  <c r="F88" i="2" s="1"/>
  <c r="E80" i="2"/>
  <c r="E79" i="2" s="1"/>
  <c r="D80" i="2"/>
  <c r="E76" i="2"/>
  <c r="E75" i="2" s="1"/>
  <c r="D76" i="2"/>
  <c r="D75" i="2" s="1"/>
  <c r="E71" i="2"/>
  <c r="E70" i="2" s="1"/>
  <c r="D71" i="2"/>
  <c r="D70" i="2" s="1"/>
  <c r="F70" i="2" s="1"/>
  <c r="D65" i="2"/>
  <c r="F65" i="2" s="1"/>
  <c r="E65" i="2"/>
  <c r="E63" i="2"/>
  <c r="D63" i="2"/>
  <c r="F63" i="2" s="1"/>
  <c r="E59" i="2"/>
  <c r="E58" i="2" s="1"/>
  <c r="D59" i="2"/>
  <c r="D58" i="2" s="1"/>
  <c r="E54" i="2"/>
  <c r="E53" i="2" s="1"/>
  <c r="D54" i="2"/>
  <c r="D47" i="2"/>
  <c r="D45" i="2" s="1"/>
  <c r="F45" i="2" s="1"/>
  <c r="E41" i="2"/>
  <c r="E40" i="2" s="1"/>
  <c r="E39" i="2" s="1"/>
  <c r="D41" i="2"/>
  <c r="E215" i="2"/>
  <c r="E214" i="2" s="1"/>
  <c r="D215" i="2"/>
  <c r="D214" i="2" s="1"/>
  <c r="D213" i="2" s="1"/>
  <c r="E220" i="2"/>
  <c r="E219" i="2" s="1"/>
  <c r="E218" i="2" s="1"/>
  <c r="D220" i="2"/>
  <c r="D225" i="2"/>
  <c r="E225" i="2"/>
  <c r="E224" i="2" s="1"/>
  <c r="E223" i="2" s="1"/>
  <c r="D233" i="2"/>
  <c r="D232" i="2" s="1"/>
  <c r="D228" i="2" s="1"/>
  <c r="F228" i="2" s="1"/>
  <c r="E237" i="2"/>
  <c r="E236" i="2" s="1"/>
  <c r="E194" i="2" s="1"/>
  <c r="D237" i="2"/>
  <c r="E243" i="2"/>
  <c r="E242" i="2" s="1"/>
  <c r="D243" i="2"/>
  <c r="D242" i="2" s="1"/>
  <c r="D247" i="2"/>
  <c r="D250" i="2"/>
  <c r="D253" i="2"/>
  <c r="D252" i="2" s="1"/>
  <c r="D210" i="2" s="1"/>
  <c r="E273" i="2"/>
  <c r="E272" i="2" s="1"/>
  <c r="E268" i="2" s="1"/>
  <c r="D273" i="2"/>
  <c r="D276" i="2"/>
  <c r="D280" i="2"/>
  <c r="D279" i="2" s="1"/>
  <c r="D278" i="2" s="1"/>
  <c r="E293" i="2"/>
  <c r="E308" i="2"/>
  <c r="E307" i="2" s="1"/>
  <c r="F307" i="2" s="1"/>
  <c r="E288" i="2"/>
  <c r="D285" i="2"/>
  <c r="F285" i="2" s="1"/>
  <c r="D288" i="2"/>
  <c r="D291" i="2"/>
  <c r="D294" i="2"/>
  <c r="F294" i="2" s="1"/>
  <c r="D295" i="2"/>
  <c r="D298" i="2"/>
  <c r="D301" i="2"/>
  <c r="F301" i="2" s="1"/>
  <c r="D283" i="2"/>
  <c r="F283" i="2" s="1"/>
  <c r="D304" i="2"/>
  <c r="D303" i="2" s="1"/>
  <c r="D302" i="2" s="1"/>
  <c r="D308" i="2"/>
  <c r="D307" i="2" s="1"/>
  <c r="D306" i="2" s="1"/>
  <c r="E311" i="2"/>
  <c r="D313" i="2"/>
  <c r="D316" i="2"/>
  <c r="D297" i="2" s="1"/>
  <c r="F297" i="2" s="1"/>
  <c r="D319" i="2"/>
  <c r="E326" i="2"/>
  <c r="E287" i="2" s="1"/>
  <c r="D326" i="2"/>
  <c r="D287" i="2" s="1"/>
  <c r="F287" i="2" s="1"/>
  <c r="D330" i="2"/>
  <c r="D293" i="2" s="1"/>
  <c r="F293" i="2" s="1"/>
  <c r="D333" i="2"/>
  <c r="D332" i="2" s="1"/>
  <c r="F332" i="2" s="1"/>
  <c r="E342" i="2"/>
  <c r="D342" i="2"/>
  <c r="F342" i="2" s="1"/>
  <c r="D341" i="2"/>
  <c r="D340" i="2"/>
  <c r="E339" i="2"/>
  <c r="D339" i="2"/>
  <c r="F339" i="2" s="1"/>
  <c r="D338" i="2"/>
  <c r="E345" i="2"/>
  <c r="E344" i="2" s="1"/>
  <c r="F344" i="2" s="1"/>
  <c r="D343" i="2"/>
  <c r="D349" i="2"/>
  <c r="E349" i="2"/>
  <c r="E348" i="2" s="1"/>
  <c r="E347" i="2" s="1"/>
  <c r="E359" i="2"/>
  <c r="E358" i="2" s="1"/>
  <c r="E357" i="2" s="1"/>
  <c r="E356" i="2" s="1"/>
  <c r="E355" i="2" s="1"/>
  <c r="D359" i="2"/>
  <c r="D358" i="2" s="1"/>
  <c r="D357" i="2" s="1"/>
  <c r="D312" i="2" l="1"/>
  <c r="F312" i="2" s="1"/>
  <c r="F313" i="2"/>
  <c r="D266" i="2"/>
  <c r="F266" i="2" s="1"/>
  <c r="F276" i="2"/>
  <c r="D249" i="2"/>
  <c r="F249" i="2" s="1"/>
  <c r="F250" i="2"/>
  <c r="E213" i="2"/>
  <c r="F213" i="2" s="1"/>
  <c r="F214" i="2"/>
  <c r="D124" i="2"/>
  <c r="F125" i="2"/>
  <c r="E177" i="2"/>
  <c r="F178" i="2"/>
  <c r="D32" i="2"/>
  <c r="F33" i="2"/>
  <c r="F93" i="2"/>
  <c r="D356" i="2"/>
  <c r="F357" i="2"/>
  <c r="D263" i="2"/>
  <c r="F263" i="2" s="1"/>
  <c r="F273" i="2"/>
  <c r="D219" i="2"/>
  <c r="F220" i="2"/>
  <c r="D40" i="2"/>
  <c r="F41" i="2"/>
  <c r="D116" i="2"/>
  <c r="F116" i="2" s="1"/>
  <c r="F117" i="2"/>
  <c r="D140" i="2"/>
  <c r="F141" i="2"/>
  <c r="D136" i="2"/>
  <c r="D159" i="2"/>
  <c r="F159" i="2" s="1"/>
  <c r="F160" i="2"/>
  <c r="D181" i="2"/>
  <c r="F182" i="2"/>
  <c r="D189" i="2"/>
  <c r="F190" i="2"/>
  <c r="D113" i="2"/>
  <c r="D167" i="2"/>
  <c r="F167" i="2" s="1"/>
  <c r="F168" i="2"/>
  <c r="D25" i="2"/>
  <c r="F358" i="2"/>
  <c r="F288" i="2"/>
  <c r="F24" i="2"/>
  <c r="D21" i="2"/>
  <c r="F22" i="2"/>
  <c r="F28" i="2"/>
  <c r="F215" i="2"/>
  <c r="F71" i="2"/>
  <c r="D337" i="2"/>
  <c r="F337" i="2" s="1"/>
  <c r="F349" i="2"/>
  <c r="D236" i="2"/>
  <c r="F237" i="2"/>
  <c r="D224" i="2"/>
  <c r="F225" i="2"/>
  <c r="D53" i="2"/>
  <c r="F53" i="2" s="1"/>
  <c r="F54" i="2"/>
  <c r="D79" i="2"/>
  <c r="F79" i="2" s="1"/>
  <c r="F80" i="2"/>
  <c r="D97" i="2"/>
  <c r="F97" i="2" s="1"/>
  <c r="F98" i="2"/>
  <c r="D152" i="2"/>
  <c r="F153" i="2"/>
  <c r="D185" i="2"/>
  <c r="F186" i="2"/>
  <c r="F92" i="2"/>
  <c r="F212" i="2"/>
  <c r="F209" i="2"/>
  <c r="F196" i="2"/>
  <c r="F36" i="2"/>
  <c r="F326" i="2"/>
  <c r="F179" i="2"/>
  <c r="F171" i="2"/>
  <c r="E31" i="2"/>
  <c r="D17" i="2"/>
  <c r="F17" i="2" s="1"/>
  <c r="F345" i="2"/>
  <c r="F333" i="2"/>
  <c r="F257" i="2"/>
  <c r="F253" i="2"/>
  <c r="F233" i="2"/>
  <c r="F149" i="2"/>
  <c r="F145" i="2"/>
  <c r="F121" i="2"/>
  <c r="F89" i="2"/>
  <c r="D34" i="2"/>
  <c r="F34" i="2" s="1"/>
  <c r="E21" i="2"/>
  <c r="E16" i="2" s="1"/>
  <c r="E15" i="2" s="1"/>
  <c r="F316" i="2"/>
  <c r="F308" i="2"/>
  <c r="F304" i="2"/>
  <c r="F280" i="2"/>
  <c r="F252" i="2"/>
  <c r="F232" i="2"/>
  <c r="F148" i="2"/>
  <c r="F144" i="2"/>
  <c r="F76" i="2"/>
  <c r="D16" i="2"/>
  <c r="E91" i="2"/>
  <c r="E69" i="2"/>
  <c r="E164" i="2"/>
  <c r="E162" i="2"/>
  <c r="D205" i="2"/>
  <c r="D129" i="2"/>
  <c r="F129" i="2" s="1"/>
  <c r="D46" i="2"/>
  <c r="F46" i="2" s="1"/>
  <c r="E195" i="2"/>
  <c r="F195" i="2" s="1"/>
  <c r="D170" i="2"/>
  <c r="D128" i="2"/>
  <c r="D69" i="2"/>
  <c r="F69" i="2" s="1"/>
  <c r="E26" i="2"/>
  <c r="E25" i="2" s="1"/>
  <c r="D211" i="2"/>
  <c r="F211" i="2" s="1"/>
  <c r="D164" i="2"/>
  <c r="E185" i="2"/>
  <c r="E163" i="2" s="1"/>
  <c r="D109" i="2"/>
  <c r="F109" i="2" s="1"/>
  <c r="D201" i="2"/>
  <c r="E109" i="2"/>
  <c r="E108" i="2" s="1"/>
  <c r="F108" i="2" s="1"/>
  <c r="E205" i="2"/>
  <c r="E263" i="2"/>
  <c r="D208" i="2"/>
  <c r="F208" i="2" s="1"/>
  <c r="E204" i="2"/>
  <c r="D204" i="2"/>
  <c r="F204" i="2" s="1"/>
  <c r="D325" i="2"/>
  <c r="E292" i="2"/>
  <c r="E262" i="2"/>
  <c r="E255" i="2" s="1"/>
  <c r="D115" i="2"/>
  <c r="D103" i="2"/>
  <c r="F103" i="2" s="1"/>
  <c r="D246" i="2"/>
  <c r="F246" i="2" s="1"/>
  <c r="D62" i="2"/>
  <c r="E62" i="2"/>
  <c r="E52" i="2" s="1"/>
  <c r="E341" i="2"/>
  <c r="F341" i="2" s="1"/>
  <c r="E235" i="2"/>
  <c r="D290" i="2"/>
  <c r="E337" i="2"/>
  <c r="D272" i="2"/>
  <c r="F272" i="2" s="1"/>
  <c r="E343" i="2"/>
  <c r="E335" i="2" s="1"/>
  <c r="E340" i="2"/>
  <c r="F340" i="2" s="1"/>
  <c r="E289" i="2"/>
  <c r="E306" i="2"/>
  <c r="D300" i="2"/>
  <c r="F300" i="2" s="1"/>
  <c r="E336" i="2"/>
  <c r="D329" i="2"/>
  <c r="D315" i="2"/>
  <c r="F315" i="2" s="1"/>
  <c r="E325" i="2"/>
  <c r="D318" i="2"/>
  <c r="F318" i="2" s="1"/>
  <c r="D348" i="2"/>
  <c r="F21" i="5"/>
  <c r="F19" i="5"/>
  <c r="D18" i="5"/>
  <c r="F18" i="5" s="1"/>
  <c r="E32" i="5"/>
  <c r="E33" i="5" s="1"/>
  <c r="D32" i="5"/>
  <c r="D33" i="5" s="1"/>
  <c r="E30" i="5"/>
  <c r="D30" i="5"/>
  <c r="E28" i="5"/>
  <c r="E29" i="5" s="1"/>
  <c r="D28" i="5"/>
  <c r="D29" i="5" s="1"/>
  <c r="E26" i="5"/>
  <c r="E25" i="5" s="1"/>
  <c r="E24" i="5" s="1"/>
  <c r="E13" i="5" s="1"/>
  <c r="D26" i="5"/>
  <c r="D25" i="5" s="1"/>
  <c r="D20" i="5"/>
  <c r="F16" i="2" l="1"/>
  <c r="D184" i="2"/>
  <c r="F184" i="2" s="1"/>
  <c r="F185" i="2"/>
  <c r="D194" i="2"/>
  <c r="F194" i="2" s="1"/>
  <c r="F236" i="2"/>
  <c r="F26" i="2"/>
  <c r="D112" i="2"/>
  <c r="F112" i="2" s="1"/>
  <c r="F113" i="2"/>
  <c r="D166" i="2"/>
  <c r="F166" i="2" s="1"/>
  <c r="F181" i="2"/>
  <c r="E193" i="2"/>
  <c r="D163" i="2"/>
  <c r="F163" i="2" s="1"/>
  <c r="F25" i="2"/>
  <c r="D139" i="2"/>
  <c r="F139" i="2" s="1"/>
  <c r="F140" i="2"/>
  <c r="F40" i="2"/>
  <c r="D39" i="2"/>
  <c r="F39" i="2" s="1"/>
  <c r="E282" i="2"/>
  <c r="F306" i="2"/>
  <c r="D286" i="2"/>
  <c r="F286" i="2" s="1"/>
  <c r="F325" i="2"/>
  <c r="F164" i="2"/>
  <c r="F128" i="2"/>
  <c r="D151" i="2"/>
  <c r="F151" i="2" s="1"/>
  <c r="F152" i="2"/>
  <c r="D223" i="2"/>
  <c r="F223" i="2" s="1"/>
  <c r="F224" i="2"/>
  <c r="D188" i="2"/>
  <c r="F188" i="2" s="1"/>
  <c r="F189" i="2"/>
  <c r="D31" i="2"/>
  <c r="F31" i="2" s="1"/>
  <c r="F32" i="2"/>
  <c r="D123" i="2"/>
  <c r="F123" i="2" s="1"/>
  <c r="F124" i="2"/>
  <c r="D336" i="2"/>
  <c r="F336" i="2" s="1"/>
  <c r="F348" i="2"/>
  <c r="D328" i="2"/>
  <c r="F328" i="2" s="1"/>
  <c r="F329" i="2"/>
  <c r="D107" i="2"/>
  <c r="F107" i="2" s="1"/>
  <c r="F115" i="2"/>
  <c r="D177" i="2"/>
  <c r="D200" i="2"/>
  <c r="F200" i="2" s="1"/>
  <c r="F201" i="2"/>
  <c r="D169" i="2"/>
  <c r="F169" i="2" s="1"/>
  <c r="F170" i="2"/>
  <c r="F205" i="2"/>
  <c r="F21" i="2"/>
  <c r="D135" i="2"/>
  <c r="F135" i="2" s="1"/>
  <c r="F136" i="2"/>
  <c r="D218" i="2"/>
  <c r="F218" i="2" s="1"/>
  <c r="F219" i="2"/>
  <c r="D355" i="2"/>
  <c r="F355" i="2" s="1"/>
  <c r="F356" i="2"/>
  <c r="F343" i="2"/>
  <c r="D289" i="2"/>
  <c r="F289" i="2" s="1"/>
  <c r="F290" i="2"/>
  <c r="D52" i="2"/>
  <c r="F52" i="2" s="1"/>
  <c r="F62" i="2"/>
  <c r="D91" i="2"/>
  <c r="F91" i="2" s="1"/>
  <c r="E13" i="2"/>
  <c r="D321" i="2"/>
  <c r="D268" i="2"/>
  <c r="F268" i="2" s="1"/>
  <c r="D262" i="2"/>
  <c r="D235" i="2"/>
  <c r="F235" i="2" s="1"/>
  <c r="D299" i="2"/>
  <c r="F299" i="2" s="1"/>
  <c r="E286" i="2"/>
  <c r="E321" i="2"/>
  <c r="E324" i="2"/>
  <c r="D311" i="2"/>
  <c r="F311" i="2" s="1"/>
  <c r="D296" i="2"/>
  <c r="F296" i="2" s="1"/>
  <c r="D292" i="2"/>
  <c r="F292" i="2" s="1"/>
  <c r="D347" i="2"/>
  <c r="D17" i="5"/>
  <c r="F16" i="5" s="1"/>
  <c r="F20" i="5"/>
  <c r="E15" i="5"/>
  <c r="D24" i="5"/>
  <c r="D335" i="2" l="1"/>
  <c r="F335" i="2" s="1"/>
  <c r="F347" i="2"/>
  <c r="E323" i="2"/>
  <c r="F324" i="2"/>
  <c r="D255" i="2"/>
  <c r="F255" i="2" s="1"/>
  <c r="F262" i="2"/>
  <c r="D127" i="2"/>
  <c r="F127" i="2" s="1"/>
  <c r="F321" i="2"/>
  <c r="D162" i="2"/>
  <c r="F162" i="2" s="1"/>
  <c r="F177" i="2"/>
  <c r="D15" i="2"/>
  <c r="F15" i="2" s="1"/>
  <c r="D193" i="2"/>
  <c r="F193" i="2" s="1"/>
  <c r="D282" i="2"/>
  <c r="F282" i="2" s="1"/>
  <c r="D15" i="5"/>
  <c r="D13" i="5"/>
  <c r="E322" i="2" l="1"/>
  <c r="F322" i="2" s="1"/>
  <c r="F323" i="2"/>
  <c r="D13" i="2"/>
  <c r="F13" i="2" s="1"/>
  <c r="F21" i="1"/>
  <c r="F22" i="1"/>
  <c r="F103" i="1"/>
  <c r="F104" i="1"/>
  <c r="F105" i="1"/>
  <c r="F106" i="1"/>
  <c r="F107" i="1"/>
  <c r="F108" i="1"/>
  <c r="F111" i="1"/>
  <c r="F112" i="1"/>
  <c r="F113" i="1"/>
  <c r="F114" i="1"/>
  <c r="F117" i="1"/>
</calcChain>
</file>

<file path=xl/sharedStrings.xml><?xml version="1.0" encoding="utf-8"?>
<sst xmlns="http://schemas.openxmlformats.org/spreadsheetml/2006/main" count="1599" uniqueCount="734">
  <si>
    <t>ОТЧЕТ ОБ ИСПОЛНЕНИИ БЮДЖЕТА</t>
  </si>
  <si>
    <t>КОДЫ</t>
  </si>
  <si>
    <t xml:space="preserve">  Форма по ОКУД</t>
  </si>
  <si>
    <t>0503117</t>
  </si>
  <si>
    <t xml:space="preserve">                   Дата</t>
  </si>
  <si>
    <t>01.02.2019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</si>
  <si>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</si>
  <si>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</si>
  <si>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</si>
  <si>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</si>
  <si>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</si>
  <si>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</si>
  <si>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</si>
  <si>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</si>
  <si>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</si>
  <si>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</si>
  <si>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</si>
  <si>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</si>
  <si>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</si>
  <si>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</si>
  <si>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</si>
  <si>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</si>
  <si>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</si>
  <si>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</si>
  <si>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</si>
  <si>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</si>
  <si>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</si>
  <si>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</si>
  <si>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</si>
  <si>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</si>
  <si>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</si>
  <si>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</si>
  <si>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</si>
  <si>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</si>
  <si>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</si>
  <si>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</si>
  <si>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</si>
  <si>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</si>
  <si>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</si>
  <si>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</si>
  <si>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</si>
  <si>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</si>
  <si>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</si>
  <si>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</si>
  <si>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</si>
  <si>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</si>
  <si>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</si>
  <si>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</si>
  <si>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</si>
  <si>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</si>
  <si>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</si>
  <si>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</si>
  <si>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</si>
  <si>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</si>
  <si>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</si>
  <si>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</si>
  <si>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</si>
  <si>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</si>
  <si>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</si>
  <si>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</si>
  <si>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</si>
  <si>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</si>
  <si>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</si>
  <si>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</si>
  <si>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</si>
  <si>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</si>
  <si>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</si>
  <si>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</si>
  <si>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</si>
  <si>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</si>
  <si>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</si>
  <si>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</si>
  <si>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</si>
  <si>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</si>
  <si>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</si>
  <si>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</si>
  <si>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</si>
  <si>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</si>
  <si>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</si>
  <si>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</si>
  <si>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</si>
  <si>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</si>
  <si>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</si>
  <si>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 с организаций</t>
  </si>
  <si>
    <t>Земельный налог с физических лиц</t>
  </si>
  <si>
    <t>ГОСУДАРСТВЕННАЯ ПОШЛИНА</t>
  </si>
  <si>
    <t>000 10800000000000000</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</si>
  <si>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</si>
  <si>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</si>
  <si>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</si>
  <si>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</si>
  <si>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</si>
  <si>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</si>
  <si>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</si>
  <si>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</si>
  <si>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</si>
  <si>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</si>
  <si>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</si>
  <si>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</si>
  <si>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923 11105074040000120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</si>
  <si>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</si>
  <si>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</si>
  <si>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</si>
  <si>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</si>
  <si>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</si>
  <si>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</si>
  <si>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</si>
  <si>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ДОХОДЫ ОТ ОКАЗАНИЯ ПЛАТНЫХ УСЛУГ И КОМПЕНСАЦИИ ЗАТРАТ ГОСУДАРСТВА</t>
  </si>
  <si>
    <t>923 11300000000000000</t>
  </si>
  <si>
    <t>Прочие доходы от компенсации затрат государства</t>
  </si>
  <si>
    <t>Прочие доходы от компенсации затрат бюджетов городских округов</t>
  </si>
  <si>
    <t>923 11302994040000130</t>
  </si>
  <si>
    <t>ШТРАФЫ, САНКЦИИ, ВОЗМЕЩЕНИЕ УЩЕРБА</t>
  </si>
  <si>
    <t>000 11600000000000000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</si>
  <si>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</si>
  <si>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</si>
  <si>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</si>
  <si>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</si>
  <si>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</si>
  <si>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923 11701040040000180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</si>
  <si>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</si>
  <si>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</si>
  <si>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</si>
  <si>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</si>
  <si>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</si>
  <si>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</si>
  <si>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</si>
  <si>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</si>
  <si>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</si>
  <si>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</si>
  <si>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</si>
  <si>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</si>
  <si>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</si>
  <si>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</si>
  <si>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</si>
  <si>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Прочие субвенции бюджетам городских округов</t>
  </si>
  <si>
    <t>975 20239999040000150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</si>
  <si>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</si>
  <si>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</si>
  <si>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</si>
  <si>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</si>
  <si>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</si>
  <si>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</si>
  <si>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</si>
  <si>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</si>
  <si>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</si>
  <si>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</si>
  <si>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</si>
  <si>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</si>
  <si>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</si>
  <si>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</si>
  <si>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</si>
  <si>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</si>
  <si>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</si>
  <si>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</si>
  <si>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</si>
  <si>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</si>
  <si>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</si>
  <si>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</si>
  <si>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</si>
  <si>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</si>
  <si>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</si>
  <si>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</si>
  <si>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</si>
  <si>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</si>
  <si>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</si>
  <si>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</si>
  <si>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</si>
  <si>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</si>
  <si>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</si>
  <si>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</si>
  <si>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</si>
  <si>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</si>
  <si>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</si>
  <si>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</si>
  <si>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</si>
  <si>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</si>
  <si>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</si>
  <si>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</si>
  <si>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</si>
  <si>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</si>
  <si>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</si>
  <si>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</si>
  <si>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</si>
  <si>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</si>
  <si>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</si>
  <si>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</si>
  <si>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</si>
  <si>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</si>
  <si>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</si>
  <si>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</si>
  <si>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</si>
  <si>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</si>
  <si>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</si>
  <si>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</si>
  <si>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</si>
  <si>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</si>
  <si>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</si>
  <si>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</si>
  <si>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</si>
  <si>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</si>
  <si>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</si>
  <si>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</si>
  <si>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</si>
  <si>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</si>
  <si>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</si>
  <si>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</si>
  <si>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</si>
  <si>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</si>
  <si>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</si>
  <si>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</si>
  <si>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</si>
  <si>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</si>
  <si>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</si>
  <si>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</si>
  <si>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</si>
  <si>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</si>
  <si>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</si>
  <si>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</si>
  <si>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</si>
  <si>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</si>
  <si>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</si>
  <si>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</si>
  <si>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</si>
  <si>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</si>
  <si>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</si>
  <si>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</si>
  <si>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</si>
  <si>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</si>
  <si>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</si>
  <si>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</si>
  <si>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</si>
  <si>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</si>
  <si>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</si>
  <si>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</si>
  <si>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</si>
  <si>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</si>
  <si>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</si>
  <si>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</si>
  <si>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</si>
  <si>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</si>
  <si>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</si>
  <si>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</si>
  <si>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</si>
  <si>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</si>
  <si>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</si>
  <si>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</si>
  <si>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</si>
  <si>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</si>
  <si>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</si>
  <si>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</si>
  <si>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</si>
  <si>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</si>
  <si>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</si>
  <si>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</si>
  <si>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</si>
  <si>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</si>
  <si>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</si>
  <si>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</si>
  <si>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</si>
  <si>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</si>
  <si>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</si>
  <si>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</si>
  <si>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</si>
  <si>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</si>
  <si>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</si>
  <si>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</si>
  <si>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</si>
  <si>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</si>
  <si>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</si>
  <si>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</si>
  <si>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</si>
  <si>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</si>
  <si>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</si>
  <si>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</si>
  <si>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</si>
  <si>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</si>
  <si>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</si>
  <si>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</si>
  <si>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</si>
  <si>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</si>
  <si>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</si>
  <si>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</si>
  <si>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</si>
  <si>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</si>
  <si>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</si>
  <si>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</si>
  <si>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</si>
  <si>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</si>
  <si>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</si>
  <si>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</si>
  <si>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</si>
  <si>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</si>
  <si>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</si>
  <si>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</si>
  <si>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</si>
  <si>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</si>
  <si>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</si>
  <si>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</si>
  <si>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</si>
  <si>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</si>
  <si>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</si>
  <si>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</si>
  <si>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</si>
  <si>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</si>
  <si>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</si>
  <si>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</si>
  <si>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</si>
  <si>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</si>
  <si>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</si>
  <si>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</si>
  <si>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</si>
  <si>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</si>
  <si>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</si>
  <si>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</si>
  <si>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</si>
  <si>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</si>
  <si>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</si>
  <si>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</si>
  <si>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</si>
  <si>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</si>
  <si>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</si>
  <si>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</si>
  <si>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</si>
  <si>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</si>
  <si>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</si>
  <si>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</si>
  <si>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</si>
  <si>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</si>
  <si>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</si>
  <si>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</si>
  <si>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</si>
  <si>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</si>
  <si>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</si>
  <si>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</si>
  <si>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</si>
  <si>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</si>
  <si>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</si>
  <si>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</si>
  <si>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</si>
  <si>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</si>
  <si>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</si>
  <si>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</si>
  <si>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</si>
  <si>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</si>
  <si>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</si>
  <si>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</si>
  <si>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</si>
  <si>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</si>
  <si>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</si>
  <si>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</si>
  <si>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</si>
  <si>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</si>
  <si>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</si>
  <si>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</si>
  <si>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</si>
  <si>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</si>
  <si>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</si>
  <si>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</si>
  <si>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</si>
  <si>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</si>
  <si>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</si>
  <si>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</si>
  <si>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</si>
  <si>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</si>
  <si>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</si>
  <si>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</si>
  <si>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</si>
  <si>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</si>
  <si>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</si>
  <si>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</si>
  <si>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</si>
  <si>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</si>
  <si>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</si>
  <si>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</si>
  <si>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</si>
  <si>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</si>
  <si>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</si>
  <si>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</si>
  <si>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</si>
  <si>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</si>
  <si>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</si>
  <si>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</si>
  <si>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</si>
  <si>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</si>
  <si>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</si>
  <si>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</si>
  <si>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</si>
  <si>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</si>
  <si>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</si>
  <si>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</si>
  <si>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</si>
  <si>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</si>
  <si>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</si>
  <si>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</si>
  <si>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</si>
  <si>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</si>
  <si>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</si>
  <si>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</si>
  <si>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</si>
  <si>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</si>
  <si>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</si>
  <si>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</si>
  <si>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</si>
  <si>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</si>
  <si>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</si>
  <si>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</si>
  <si>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</si>
  <si>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</si>
  <si>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</si>
  <si>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</si>
  <si>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</si>
  <si>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</si>
  <si>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</si>
  <si>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</si>
  <si>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</si>
  <si>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</si>
  <si>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</si>
  <si>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</si>
  <si>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</si>
  <si>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</si>
  <si>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</si>
  <si>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</si>
  <si>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</si>
  <si>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</si>
  <si>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</si>
  <si>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</si>
  <si>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</si>
  <si>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</si>
  <si>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</si>
  <si>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</si>
  <si>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</si>
  <si>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</si>
  <si>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</si>
  <si>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</si>
  <si>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</si>
  <si>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</si>
  <si>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</si>
  <si>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</si>
  <si>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</si>
  <si>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</si>
  <si>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</si>
  <si>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</si>
  <si>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</si>
  <si>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</si>
  <si>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</si>
  <si>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</si>
  <si>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</si>
  <si>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</si>
  <si>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</si>
  <si>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</si>
  <si>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</si>
  <si>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</si>
  <si>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</si>
  <si>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</si>
  <si>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</si>
  <si>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</si>
  <si>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</si>
  <si>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</si>
  <si>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</si>
  <si>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</si>
  <si>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</si>
  <si>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</si>
  <si>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</si>
  <si>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</si>
  <si>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</si>
  <si>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</si>
  <si>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</si>
  <si>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</si>
  <si>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</si>
  <si>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</si>
  <si>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</si>
  <si>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</si>
  <si>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</si>
  <si>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</si>
  <si>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</si>
  <si>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</si>
  <si>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</si>
  <si>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</si>
  <si>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</si>
  <si>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</si>
  <si>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</si>
  <si>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</si>
  <si>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</si>
  <si>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</si>
  <si>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</si>
  <si>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</si>
  <si>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</si>
  <si>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</si>
  <si>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</si>
  <si>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</si>
  <si>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</si>
  <si>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</si>
  <si>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</si>
  <si>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</si>
  <si>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</si>
  <si>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</si>
  <si>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</si>
  <si>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</si>
  <si>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</si>
  <si>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</si>
  <si>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</si>
  <si>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</si>
  <si>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</si>
  <si>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</si>
  <si>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</si>
  <si>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</si>
  <si>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</si>
  <si>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</si>
  <si>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</si>
  <si>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</si>
  <si>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</si>
  <si>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</si>
  <si>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</si>
  <si>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</si>
  <si>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</si>
  <si>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</si>
  <si>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</si>
  <si>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Массовый спорт</t>
  </si>
  <si>
    <t xml:space="preserve">000 1102 0000000000 000 </t>
  </si>
  <si>
    <t xml:space="preserve">000 1102 0000000000 200 </t>
  </si>
  <si>
    <t xml:space="preserve">000 1102 0000000000 240 </t>
  </si>
  <si>
    <t xml:space="preserve">000 1102 0000000000 244 </t>
  </si>
  <si>
    <t>Другие вопросы в области физической культуры и спорта</t>
  </si>
  <si>
    <t xml:space="preserve">000 1105 0000000000 000 </t>
  </si>
  <si>
    <t xml:space="preserve">000 1105 0000000000 100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</si>
  <si>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</si>
  <si>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</si>
  <si>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</si>
  <si>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</si>
  <si>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</si>
  <si>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</si>
  <si>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</si>
  <si>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</si>
  <si>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</si>
  <si>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</si>
  <si>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</si>
  <si>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</si>
  <si>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</si>
  <si>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</si>
  <si>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</si>
  <si>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</si>
  <si>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</si>
  <si>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</si>
  <si>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</si>
  <si>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</si>
  <si>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</si>
  <si>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</si>
  <si>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</si>
  <si>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</si>
  <si>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</si>
  <si>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</si>
  <si>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</si>
  <si>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</si>
  <si>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</si>
  <si>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</si>
  <si>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</si>
  <si>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</si>
  <si>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</si>
  <si>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</si>
  <si>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</si>
  <si>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</si>
  <si>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</si>
  <si>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</si>
  <si>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</si>
  <si>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</si>
  <si>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</si>
  <si>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</si>
  <si>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</si>
  <si>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</si>
  <si>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Периодичность: месячная</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</si>
  <si>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</si>
  <si>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</si>
  <si>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</si>
  <si>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</si>
  <si>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</si>
  <si>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</si>
  <si>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</si>
  <si>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</si>
  <si>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</si>
  <si>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</si>
  <si>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</si>
  <si>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</si>
  <si>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</si>
  <si>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</si>
  <si>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</si>
  <si>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</si>
  <si>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</si>
  <si>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</si>
  <si>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</si>
  <si>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</si>
  <si>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</si>
  <si>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</si>
  <si>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</si>
  <si>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</si>
  <si>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</si>
  <si>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</si>
  <si>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</si>
  <si>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</si>
  <si>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</si>
  <si>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</si>
  <si>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</si>
  <si>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</si>
  <si>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</si>
  <si>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Главный бухгалтер</t>
  </si>
  <si>
    <t>С.К. Новинькова</t>
  </si>
  <si>
    <t>на 01.02.2020 г.</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</si>
  <si>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</si>
  <si>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</si>
  <si>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Руководитель финансово-экономической</t>
  </si>
  <si>
    <t>Н.Г. Бобрецова</t>
  </si>
  <si>
    <t xml:space="preserve">000 1105 0000000000 244 </t>
  </si>
  <si>
    <t>000 1105 0000000000 240</t>
  </si>
  <si>
    <t xml:space="preserve">000 1105 0000000000 200 </t>
  </si>
  <si>
    <t>000 1105 0000000000 120</t>
  </si>
  <si>
    <t>000 1105 0000000000 123</t>
  </si>
  <si>
    <t>000 1105 0000000000 122</t>
  </si>
  <si>
    <t xml:space="preserve">000 1004 0000000000 300 </t>
  </si>
  <si>
    <t xml:space="preserve">000 1004 0000000000 320 </t>
  </si>
  <si>
    <t xml:space="preserve">000 1004 0000000000 322 </t>
  </si>
  <si>
    <t xml:space="preserve">000 0709 0000000000 400 </t>
  </si>
  <si>
    <t xml:space="preserve">000 0709 0000000000 410 </t>
  </si>
  <si>
    <t xml:space="preserve">000 0709 0000000000 414 </t>
  </si>
  <si>
    <t xml:space="preserve">000 0102 0000000000 000 </t>
  </si>
  <si>
    <t xml:space="preserve">000 0102 0000000000 100 </t>
  </si>
  <si>
    <t xml:space="preserve">000 0102 0000000000 120 </t>
  </si>
  <si>
    <t xml:space="preserve">000 0102 0000000000 122 </t>
  </si>
  <si>
    <t xml:space="preserve">000 0102 0000000000 121 </t>
  </si>
  <si>
    <t xml:space="preserve">000 0102 0000000000 129 </t>
  </si>
  <si>
    <t>000 0103 0000000000 120</t>
  </si>
  <si>
    <t>000 0103 0000000000 122</t>
  </si>
  <si>
    <t>000 0103 0000000000 000</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</si>
  <si>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</si>
  <si>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</si>
  <si>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</si>
  <si>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</si>
  <si>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</si>
  <si>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000 0113 0000000000 242 </t>
  </si>
  <si>
    <t xml:space="preserve">000 0113 0000000000 360 </t>
  </si>
  <si>
    <t xml:space="preserve">000 0113 0000000000 300 </t>
  </si>
  <si>
    <t xml:space="preserve">000 0113 0000000000 800 </t>
  </si>
  <si>
    <t xml:space="preserve">000 0113 0000000000 850 </t>
  </si>
  <si>
    <t xml:space="preserve">000 0113 0000000000 851 </t>
  </si>
  <si>
    <t xml:space="preserve">000 0113 0000000000 852 </t>
  </si>
  <si>
    <t xml:space="preserve">000 0412 0000000000 244 </t>
  </si>
  <si>
    <t>000 0103 0000000000 100</t>
  </si>
  <si>
    <t xml:space="preserve">000 0106 0000000000 853 </t>
  </si>
  <si>
    <t xml:space="preserve">000 0107 0000000000 000 </t>
  </si>
  <si>
    <t>Обеспечение проведения выборов и референдумов</t>
  </si>
  <si>
    <t xml:space="preserve">000 0107 0000000000 200 </t>
  </si>
  <si>
    <t xml:space="preserve">000 0107 0000000000 240 </t>
  </si>
  <si>
    <t xml:space="preserve">000 0107 0000000000 244 </t>
  </si>
  <si>
    <t xml:space="preserve">000 0100 0000000000 300 </t>
  </si>
  <si>
    <t xml:space="preserve">000 0100 0000000000 360 </t>
  </si>
  <si>
    <t>923 21925112040000150</t>
  </si>
  <si>
    <t>923 21935118040000150</t>
  </si>
  <si>
    <t xml:space="preserve"> 923 20230024040000150</t>
  </si>
  <si>
    <t xml:space="preserve"> 992 20230024040000150</t>
  </si>
  <si>
    <t>923 11609040040000140</t>
  </si>
  <si>
    <t>000 11609000000000140</t>
  </si>
  <si>
    <t>875 11601053010000140</t>
  </si>
  <si>
    <t>188 11610123010000140</t>
  </si>
  <si>
    <t>321 11610123010000140</t>
  </si>
  <si>
    <t>843 11610123010000140</t>
  </si>
  <si>
    <t>141 11610123010000140</t>
  </si>
  <si>
    <t>182 11610129010000140</t>
  </si>
  <si>
    <t>923 11611064010000140</t>
  </si>
  <si>
    <t>000 11400000000000000</t>
  </si>
  <si>
    <t>000 11200000000000000</t>
  </si>
  <si>
    <t>000 11100000000000000</t>
  </si>
  <si>
    <t>000 10600000000000000</t>
  </si>
  <si>
    <t>000 10500000000000000</t>
  </si>
  <si>
    <t>000 10300000000000000</t>
  </si>
  <si>
    <t>923 11402043040000410</t>
  </si>
  <si>
    <t>923 11406012040000430</t>
  </si>
  <si>
    <t>875 11610123010000140</t>
  </si>
  <si>
    <t>182 10606042042100110</t>
  </si>
  <si>
    <t>182 10606042041000110</t>
  </si>
  <si>
    <t>182 10606032043000110</t>
  </si>
  <si>
    <t>182 10606032042100110</t>
  </si>
  <si>
    <t>182 10606032041000110</t>
  </si>
  <si>
    <t>182 10504010022100110</t>
  </si>
  <si>
    <t>182 10501011011000110</t>
  </si>
  <si>
    <t>182 10102000010000000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</si>
  <si>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</si>
  <si>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</si>
  <si>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</si>
  <si>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</si>
  <si>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</si>
  <si>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</si>
  <si>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(пени по соответствующему платежу)</t>
  </si>
  <si>
    <t>923 10807173010000110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</si>
  <si>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</si>
  <si>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</si>
  <si>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</si>
  <si>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</si>
  <si>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</si>
  <si>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</si>
  <si>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</si>
  <si>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</si>
  <si>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Дотации бюджетам городских округов на выравнивание бюджетной обеспеченности из бюджета субъекта Российской Федерации</t>
  </si>
  <si>
    <t>Субвенции бюджетам городских округов на выполнение передаваемых полномочий субъектов Российской Федерации</t>
  </si>
  <si>
    <t>Возврат остатков субсидий на софинансирование капитальных вложений в объекты муниципальной собственности из бюджетов городских округов</t>
  </si>
  <si>
    <t>Возврат остатков субвенций на осуществление первичного воинского учета на территориях, где отсутствуют военные комиссариаты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</si>
  <si>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</si>
  <si>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ДОХОДЫ ОТ ПРОДАЖИ МАТЕРИАЛЬНЫХ И НЕМАТЕРИАЛЬНЫХ АКТИВОВ</t>
  </si>
  <si>
    <t>000 11611060010000140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</si>
  <si>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</si>
  <si>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00011610120000000140</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</si>
  <si>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</si>
  <si>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</si>
  <si>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000 11406010000000430</t>
  </si>
  <si>
    <t>00011402040040000410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</si>
  <si>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</si>
  <si>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000 11302990000000130</t>
  </si>
  <si>
    <t>000 11201000010000120</t>
  </si>
  <si>
    <t>000 11109040000000120</t>
  </si>
  <si>
    <t>000 11105070000000120</t>
  </si>
  <si>
    <t>000 11105030000000120</t>
  </si>
  <si>
    <t>00011105010000000120</t>
  </si>
  <si>
    <t>000 10807170010000110</t>
  </si>
  <si>
    <t>00010803000010000110</t>
  </si>
  <si>
    <t>000 10606040000000110</t>
  </si>
  <si>
    <t>000 10601000000000110</t>
  </si>
  <si>
    <t>000 10504000020000110</t>
  </si>
  <si>
    <t>000 10502000020000110</t>
  </si>
  <si>
    <t>000 10501010010000110</t>
  </si>
  <si>
    <t>000 10302000010000110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</si>
  <si>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</si>
  <si>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</si>
  <si>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Платежи, уплачиваемые в целях возмещения вреда, причиняемого автомобильным дорогам</t>
  </si>
  <si>
    <t>Доходы от продажи земельных участков, государственная собственность на которые не разграничена</t>
  </si>
  <si>
    <t xml:space="preserve"> </t>
  </si>
  <si>
    <r>
      <t xml:space="preserve">" 21  </t>
    </r>
    <r>
      <rPr>
        <u/>
        <sz val="10"/>
        <rFont val="Arial Cyr"/>
        <charset val="204"/>
      </rPr>
      <t>"</t>
    </r>
    <r>
      <rPr>
        <u/>
        <sz val="10"/>
        <rFont val="Arial"/>
        <family val="2"/>
        <charset val="204"/>
      </rPr>
      <t xml:space="preserve"> февраля 2020 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</si>
</sst>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7" x14ac:knownFonts="1">
    <font>
      <sz val="10"/>
      <name val="Arial"/>
    </font>
    <font>
      <b/>
      <sz val="11"/>
      <name val="Arial Cyr"/>
    </font>
    <font>
      <sz val="8"/>
      <name val="Arial Cyr"/>
    </font>
    <font>
      <sz val="10"/>
      <name val="Arial Cyr"/>
    </font>
    <font>
      <b/>
      <sz val="8"/>
      <name val="Arial Cyr"/>
    </font>
    <font>
      <sz val="8"/>
      <name val="Arial Cyr"/>
      <family val="2"/>
      <charset val="204"/>
    </font>
    <font>
      <sz val="8"/>
      <color rgb="FF000000"/>
      <name val="Arial"/>
      <family val="2"/>
      <charset val="204"/>
    </font>
    <font>
      <b/>
      <sz val="8"/>
      <color rgb="FF000000"/>
      <name val="Arial"/>
      <family val="2"/>
      <charset val="204"/>
    </font>
    <font>
      <b/>
      <sz val="8"/>
      <name val="Arial Cyr"/>
      <charset val="204"/>
    </font>
    <font>
      <sz val="10"/>
      <color rgb="FF000000"/>
      <name val="Arial"/>
      <family val="2"/>
      <charset val="204"/>
    </font>
    <font>
      <b/>
      <sz val="10"/>
      <color rgb="FF000000"/>
      <name val="Arial"/>
      <family val="2"/>
      <charset val="204"/>
    </font>
    <font>
      <sz val="8"/>
      <name val="Arial Cyr"/>
      <charset val="204"/>
    </font>
    <font>
      <u/>
      <sz val="10"/>
      <name val="Arial"/>
      <family val="2"/>
      <charset val="204"/>
    </font>
    <font>
      <u/>
      <sz val="10"/>
      <name val="Arial Cyr"/>
      <charset val="204"/>
    </font>
    <font>
      <sz val="12"/>
      <name val="Times New Roman"/>
      <family val="1"/>
      <charset val="204"/>
    </font>
    <font>
      <i/>
      <sz val="9"/>
      <color rgb="FF000000"/>
      <name val="Cambria"/>
    </font>
    <font>
      <sz val="9"/>
      <color rgb="FF000000"/>
      <name val="Times New Roman"/>
      <family val="1"/>
      <charset val="204"/>
    </font>
    <font>
      <sz val="8"/>
      <name val="Times New Roman"/>
      <family val="1"/>
      <charset val="204"/>
    </font>
    <font>
      <sz val="10"/>
      <name val="Times New Roman"/>
      <family val="1"/>
      <charset val="204"/>
    </font>
    <font>
      <sz val="10"/>
      <color rgb="FF000000"/>
      <name val="Times New Roman"/>
      <family val="1"/>
      <charset val="204"/>
    </font>
    <font>
      <sz val="9"/>
      <name val="Times New Roman"/>
      <family val="1"/>
      <charset val="204"/>
    </font>
    <font>
      <sz val="10"/>
      <name val="Arial"/>
      <family val="2"/>
      <charset val="204"/>
    </font>
    <font>
      <b/>
      <sz val="10"/>
      <name val="Times New Roman"/>
      <family val="1"/>
      <charset val="204"/>
    </font>
    <font>
      <sz val="10"/>
      <color theme="0"/>
      <name val="Arial"/>
      <family val="2"/>
      <charset val="204"/>
    </font>
    <font>
      <b/>
      <sz val="9"/>
      <name val="Times New Roman"/>
      <family val="1"/>
      <charset val="204"/>
    </font>
    <font>
      <b/>
      <sz val="10"/>
      <name val="Arial"/>
      <family val="2"/>
      <charset val="204"/>
    </font>
    <font>
      <b/>
      <sz val="8"/>
      <name val="Times New Roman"/>
      <family val="1"/>
      <charset val="204"/>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9">
    <xf numFmtId="0" fontId="0" fillId="0" borderId="0"/>
    <xf numFmtId="0" fontId="6" fillId="0" borderId="30">
      <alignment horizontal="left" wrapText="1"/>
    </xf>
    <xf numFmtId="49" fontId="6" fillId="0" borderId="32">
      <alignment horizontal="center" wrapText="1"/>
    </xf>
    <xf numFmtId="49" fontId="6" fillId="0" borderId="34">
      <alignment horizontal="center"/>
    </xf>
    <xf numFmtId="4" fontId="6" fillId="0" borderId="36">
      <alignment horizontal="right"/>
    </xf>
    <xf numFmtId="0" fontId="6" fillId="0" borderId="38">
      <alignment horizontal="left" wrapText="1"/>
    </xf>
    <xf numFmtId="49" fontId="6" fillId="0" borderId="40">
      <alignment horizontal="center" wrapText="1"/>
    </xf>
    <xf numFmtId="49" fontId="6" fillId="0" borderId="42">
      <alignment horizontal="center"/>
    </xf>
    <xf numFmtId="0" fontId="9" fillId="0" borderId="42"/>
    <xf numFmtId="0" fontId="6" fillId="0" borderId="30">
      <alignment horizontal="left" wrapText="1" indent="1"/>
    </xf>
    <xf numFmtId="49" fontId="6" fillId="0" borderId="45">
      <alignment horizontal="center" wrapText="1"/>
    </xf>
    <xf numFmtId="49" fontId="6" fillId="0" borderId="47">
      <alignment horizontal="center"/>
    </xf>
    <xf numFmtId="4" fontId="6" fillId="0" borderId="47">
      <alignment horizontal="right"/>
    </xf>
    <xf numFmtId="0" fontId="6" fillId="0" borderId="38">
      <alignment horizontal="left" wrapText="1" indent="2"/>
    </xf>
    <xf numFmtId="0" fontId="6" fillId="0" borderId="48">
      <alignment horizontal="left" wrapText="1" indent="2"/>
    </xf>
    <xf numFmtId="49" fontId="6" fillId="0" borderId="45">
      <alignment horizontal="center" shrinkToFit="1"/>
    </xf>
    <xf numFmtId="49" fontId="6" fillId="0" borderId="47">
      <alignment horizontal="center" shrinkToFit="1"/>
    </xf>
    <xf numFmtId="4" fontId="15" fillId="0" borderId="36">
      <alignment horizontal="right" vertical="center" shrinkToFit="1"/>
    </xf>
    <xf numFmtId="1" fontId="15" fillId="0" borderId="36">
      <alignment horizontal="center" vertical="center" shrinkToFit="1"/>
    </xf>
  </cellStyleXfs>
  <cellXfs count="176">
    <xf numFmtId="0" fontId="0" fillId="0" borderId="0" xfId="0"/>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0" fontId="5" fillId="2" borderId="1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25" xfId="0" applyNumberFormat="1" applyFont="1" applyFill="1" applyBorder="1" applyAlignment="1">
      <alignment horizontal="center" vertical="center"/>
    </xf>
    <xf numFmtId="0" fontId="7" fillId="2" borderId="31" xfId="1" applyNumberFormat="1" applyFont="1" applyFill="1" applyBorder="1" applyProtection="1">
      <alignment horizontal="left" wrapText="1"/>
    </xf>
    <xf numFmtId="49" fontId="7" fillId="2" borderId="33" xfId="2" applyNumberFormat="1" applyFont="1" applyFill="1" applyBorder="1" applyAlignment="1" applyProtection="1">
      <alignment horizontal="center" wrapText="1"/>
    </xf>
    <xf numFmtId="49" fontId="7" fillId="2" borderId="35" xfId="3" applyNumberFormat="1" applyFont="1" applyFill="1" applyBorder="1" applyAlignment="1" applyProtection="1">
      <alignment horizontal="center"/>
    </xf>
    <xf numFmtId="4" fontId="8" fillId="2" borderId="37" xfId="0" applyNumberFormat="1" applyFont="1" applyFill="1" applyBorder="1" applyAlignment="1">
      <alignment horizontal="center"/>
    </xf>
    <xf numFmtId="0" fontId="7" fillId="2" borderId="39" xfId="5" applyNumberFormat="1" applyFont="1" applyFill="1" applyBorder="1" applyProtection="1">
      <alignment horizontal="left" wrapText="1"/>
    </xf>
    <xf numFmtId="49" fontId="7" fillId="2" borderId="41" xfId="6" applyNumberFormat="1" applyFont="1" applyFill="1" applyBorder="1" applyAlignment="1" applyProtection="1">
      <alignment horizontal="center" wrapText="1"/>
    </xf>
    <xf numFmtId="49" fontId="7" fillId="2" borderId="42" xfId="7" applyNumberFormat="1" applyFont="1" applyFill="1" applyBorder="1" applyAlignment="1" applyProtection="1">
      <alignment horizontal="center"/>
    </xf>
    <xf numFmtId="0" fontId="7" fillId="2" borderId="44" xfId="9" applyNumberFormat="1" applyFont="1" applyFill="1" applyBorder="1" applyProtection="1">
      <alignment horizontal="left" wrapText="1" indent="1"/>
    </xf>
    <xf numFmtId="49" fontId="7" fillId="2" borderId="46" xfId="10" applyNumberFormat="1" applyFont="1" applyFill="1" applyBorder="1" applyAlignment="1" applyProtection="1">
      <alignment horizontal="center" wrapText="1"/>
    </xf>
    <xf numFmtId="49" fontId="7" fillId="2" borderId="47" xfId="11" applyNumberFormat="1" applyFont="1" applyFill="1" applyBorder="1" applyAlignment="1" applyProtection="1">
      <alignment horizontal="center"/>
    </xf>
    <xf numFmtId="0" fontId="6" fillId="2" borderId="39" xfId="13" applyNumberFormat="1" applyFont="1" applyFill="1" applyBorder="1" applyProtection="1">
      <alignment horizontal="left" wrapText="1" indent="2"/>
    </xf>
    <xf numFmtId="49" fontId="6" fillId="2" borderId="41" xfId="6" applyNumberFormat="1" applyFont="1" applyFill="1" applyBorder="1" applyAlignment="1" applyProtection="1">
      <alignment horizontal="center" wrapText="1"/>
    </xf>
    <xf numFmtId="49" fontId="6" fillId="2" borderId="42" xfId="7" applyNumberFormat="1" applyFont="1" applyFill="1" applyBorder="1" applyAlignment="1" applyProtection="1">
      <alignment horizontal="center"/>
    </xf>
    <xf numFmtId="0" fontId="6" fillId="2" borderId="44" xfId="14" applyNumberFormat="1" applyFont="1" applyFill="1" applyBorder="1" applyProtection="1">
      <alignment horizontal="left" wrapText="1" indent="2"/>
    </xf>
    <xf numFmtId="49" fontId="6" fillId="2" borderId="46" xfId="15" applyNumberFormat="1" applyFont="1" applyFill="1" applyBorder="1" applyAlignment="1" applyProtection="1">
      <alignment horizontal="center" shrinkToFit="1"/>
    </xf>
    <xf numFmtId="49" fontId="6" fillId="2" borderId="47" xfId="16" applyNumberFormat="1" applyFont="1" applyFill="1" applyBorder="1" applyAlignment="1" applyProtection="1">
      <alignment horizontal="center" shrinkToFit="1"/>
    </xf>
    <xf numFmtId="0" fontId="6" fillId="2" borderId="44" xfId="14" applyNumberFormat="1" applyFill="1" applyBorder="1" applyProtection="1">
      <alignment horizontal="left" wrapText="1" indent="2"/>
    </xf>
    <xf numFmtId="49" fontId="6" fillId="2" borderId="46" xfId="15" applyNumberFormat="1" applyFill="1" applyBorder="1" applyAlignment="1" applyProtection="1">
      <alignment horizontal="center" shrinkToFit="1"/>
    </xf>
    <xf numFmtId="49" fontId="6" fillId="2" borderId="47" xfId="16" applyNumberFormat="1" applyFill="1" applyBorder="1" applyAlignment="1" applyProtection="1">
      <alignment horizontal="center" shrinkToFit="1"/>
    </xf>
    <xf numFmtId="4" fontId="11" fillId="2" borderId="29" xfId="0" applyNumberFormat="1" applyFont="1" applyFill="1" applyBorder="1" applyAlignment="1">
      <alignment horizontal="center"/>
    </xf>
    <xf numFmtId="0" fontId="7" fillId="2" borderId="44" xfId="14" applyNumberFormat="1" applyFont="1" applyFill="1" applyBorder="1" applyProtection="1">
      <alignment horizontal="left" wrapText="1" indent="2"/>
    </xf>
    <xf numFmtId="49" fontId="7" fillId="2" borderId="50" xfId="10" applyNumberFormat="1" applyFont="1" applyFill="1" applyBorder="1" applyAlignment="1" applyProtection="1">
      <alignment horizontal="center" wrapText="1"/>
    </xf>
    <xf numFmtId="49" fontId="7" fillId="2" borderId="51" xfId="11" applyNumberFormat="1" applyFont="1" applyFill="1" applyBorder="1" applyAlignment="1" applyProtection="1">
      <alignment horizontal="center"/>
    </xf>
    <xf numFmtId="4" fontId="8" fillId="2" borderId="25" xfId="0" applyNumberFormat="1" applyFont="1" applyFill="1" applyBorder="1" applyAlignment="1">
      <alignment horizontal="center"/>
    </xf>
    <xf numFmtId="49" fontId="6" fillId="2" borderId="20" xfId="6" applyNumberFormat="1" applyFont="1" applyFill="1" applyBorder="1" applyAlignment="1" applyProtection="1">
      <alignment horizontal="center" wrapText="1"/>
    </xf>
    <xf numFmtId="49" fontId="6" fillId="2" borderId="21" xfId="7" applyNumberFormat="1" applyFont="1" applyFill="1" applyBorder="1" applyAlignment="1" applyProtection="1">
      <alignment horizontal="center"/>
    </xf>
    <xf numFmtId="49" fontId="6" fillId="2" borderId="29" xfId="7" applyNumberFormat="1" applyFont="1" applyFill="1" applyBorder="1" applyAlignment="1" applyProtection="1">
      <alignment horizontal="center"/>
    </xf>
    <xf numFmtId="4" fontId="8" fillId="2" borderId="13" xfId="0" applyNumberFormat="1" applyFont="1" applyFill="1" applyBorder="1" applyAlignment="1">
      <alignment horizontal="center"/>
    </xf>
    <xf numFmtId="4" fontId="8" fillId="2" borderId="29" xfId="0" applyNumberFormat="1" applyFont="1" applyFill="1" applyBorder="1" applyAlignment="1">
      <alignment horizontal="right"/>
    </xf>
    <xf numFmtId="4" fontId="11" fillId="2" borderId="29" xfId="0" applyNumberFormat="1" applyFont="1" applyFill="1" applyBorder="1" applyAlignment="1">
      <alignment horizontal="right"/>
    </xf>
    <xf numFmtId="0" fontId="6" fillId="2" borderId="26" xfId="14" applyNumberFormat="1" applyFill="1" applyBorder="1" applyProtection="1">
      <alignment horizontal="left" wrapText="1" indent="2"/>
    </xf>
    <xf numFmtId="49" fontId="6" fillId="2" borderId="53" xfId="15" applyNumberFormat="1" applyFill="1" applyBorder="1" applyAlignment="1" applyProtection="1">
      <alignment horizontal="center" shrinkToFit="1"/>
    </xf>
    <xf numFmtId="49" fontId="6" fillId="2" borderId="54" xfId="16" applyNumberFormat="1" applyFill="1" applyBorder="1" applyAlignment="1" applyProtection="1">
      <alignment horizontal="center" shrinkToFit="1"/>
    </xf>
    <xf numFmtId="4" fontId="11" fillId="2" borderId="19" xfId="0" applyNumberFormat="1" applyFont="1" applyFill="1" applyBorder="1" applyAlignment="1">
      <alignment horizontal="right"/>
    </xf>
    <xf numFmtId="0" fontId="0" fillId="2" borderId="0" xfId="0" applyFill="1"/>
    <xf numFmtId="4" fontId="11" fillId="2" borderId="0" xfId="0" applyNumberFormat="1" applyFont="1" applyFill="1" applyBorder="1" applyAlignment="1">
      <alignment horizontal="right"/>
    </xf>
    <xf numFmtId="0" fontId="12" fillId="2" borderId="0" xfId="0" applyFont="1" applyFill="1"/>
    <xf numFmtId="0" fontId="2" fillId="2" borderId="0" xfId="0" applyFont="1" applyFill="1" applyBorder="1" applyAlignment="1" applyProtection="1"/>
    <xf numFmtId="0" fontId="2" fillId="2" borderId="1" xfId="0" applyFont="1" applyFill="1" applyBorder="1" applyAlignment="1" applyProtection="1">
      <alignment horizontal="center"/>
    </xf>
    <xf numFmtId="49" fontId="2" fillId="2" borderId="2" xfId="0" applyNumberFormat="1" applyFont="1" applyFill="1" applyBorder="1" applyAlignment="1" applyProtection="1">
      <alignment horizontal="centerContinuous"/>
    </xf>
    <xf numFmtId="164" fontId="2" fillId="2" borderId="3" xfId="0" applyNumberFormat="1" applyFont="1" applyFill="1" applyBorder="1" applyAlignment="1" applyProtection="1">
      <alignment horizontal="center"/>
    </xf>
    <xf numFmtId="49" fontId="2" fillId="2" borderId="4" xfId="0" applyNumberFormat="1" applyFont="1" applyFill="1" applyBorder="1" applyAlignment="1" applyProtection="1">
      <alignment horizontal="center"/>
    </xf>
    <xf numFmtId="0" fontId="2" fillId="2" borderId="0" xfId="0" applyFont="1" applyFill="1" applyBorder="1" applyAlignment="1" applyProtection="1">
      <alignment horizontal="left"/>
    </xf>
    <xf numFmtId="49" fontId="2" fillId="2" borderId="3" xfId="0" applyNumberFormat="1" applyFont="1" applyFill="1" applyBorder="1" applyAlignment="1" applyProtection="1">
      <alignment horizontal="center"/>
    </xf>
    <xf numFmtId="49" fontId="2" fillId="2" borderId="0" xfId="0" applyNumberFormat="1" applyFont="1" applyFill="1" applyBorder="1" applyAlignment="1" applyProtection="1"/>
    <xf numFmtId="49" fontId="2" fillId="2" borderId="4" xfId="0" applyNumberFormat="1" applyFont="1" applyFill="1" applyBorder="1" applyAlignment="1" applyProtection="1">
      <alignment horizontal="centerContinuous"/>
    </xf>
    <xf numFmtId="49" fontId="2" fillId="2" borderId="7" xfId="0" applyNumberFormat="1" applyFont="1" applyFill="1" applyBorder="1" applyAlignment="1" applyProtection="1">
      <alignment horizontal="centerContinuous"/>
    </xf>
    <xf numFmtId="0" fontId="1" fillId="2" borderId="0" xfId="0" applyFont="1" applyFill="1" applyBorder="1" applyAlignment="1" applyProtection="1"/>
    <xf numFmtId="4" fontId="2" fillId="2" borderId="21" xfId="0" applyNumberFormat="1" applyFont="1" applyFill="1" applyBorder="1" applyAlignment="1" applyProtection="1">
      <alignment horizontal="right"/>
    </xf>
    <xf numFmtId="0" fontId="1" fillId="2" borderId="0" xfId="0" applyFont="1" applyFill="1" applyBorder="1" applyAlignment="1" applyProtection="1">
      <alignment horizontal="center"/>
    </xf>
    <xf numFmtId="49" fontId="14" fillId="2" borderId="0" xfId="0" applyNumberFormat="1" applyFont="1" applyFill="1" applyBorder="1" applyAlignment="1">
      <alignment horizontal="left" wrapText="1"/>
    </xf>
    <xf numFmtId="0" fontId="14" fillId="2" borderId="0" xfId="0" applyFont="1" applyFill="1"/>
    <xf numFmtId="0" fontId="14" fillId="2" borderId="5" xfId="0" applyFont="1" applyFill="1" applyBorder="1"/>
    <xf numFmtId="0" fontId="14" fillId="2" borderId="5" xfId="0" applyFont="1" applyFill="1" applyBorder="1" applyAlignment="1">
      <alignment horizontal="center"/>
    </xf>
    <xf numFmtId="4" fontId="14" fillId="2" borderId="0" xfId="0" applyNumberFormat="1" applyFont="1" applyFill="1"/>
    <xf numFmtId="0" fontId="14" fillId="2" borderId="0" xfId="0" applyFont="1" applyFill="1" applyAlignment="1">
      <alignment horizontal="center"/>
    </xf>
    <xf numFmtId="0" fontId="14" fillId="2" borderId="0" xfId="0" applyFont="1" applyFill="1" applyAlignment="1">
      <alignment wrapText="1"/>
    </xf>
    <xf numFmtId="0" fontId="2" fillId="2" borderId="0" xfId="0" applyFont="1" applyFill="1" applyBorder="1" applyAlignment="1" applyProtection="1">
      <alignment horizontal="center"/>
    </xf>
    <xf numFmtId="4" fontId="8" fillId="2" borderId="21" xfId="0" applyNumberFormat="1" applyFont="1" applyFill="1" applyBorder="1" applyAlignment="1" applyProtection="1">
      <alignment horizontal="right"/>
    </xf>
    <xf numFmtId="4" fontId="2" fillId="2" borderId="0" xfId="0" applyNumberFormat="1" applyFont="1" applyFill="1" applyBorder="1" applyAlignment="1" applyProtection="1">
      <alignment horizontal="right"/>
    </xf>
    <xf numFmtId="0" fontId="1" fillId="2" borderId="0" xfId="0" applyFont="1" applyFill="1" applyBorder="1" applyAlignment="1" applyProtection="1">
      <alignment horizontal="center"/>
    </xf>
    <xf numFmtId="0" fontId="2" fillId="2" borderId="0" xfId="0" applyFont="1" applyFill="1" applyBorder="1" applyAlignment="1" applyProtection="1">
      <alignment horizontal="center"/>
    </xf>
    <xf numFmtId="49" fontId="2"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2" fillId="2" borderId="6" xfId="0" applyNumberFormat="1" applyFont="1" applyFill="1" applyBorder="1" applyAlignment="1" applyProtection="1">
      <alignment horizontal="left" wrapText="1"/>
    </xf>
    <xf numFmtId="4" fontId="8" fillId="2" borderId="25" xfId="0" applyNumberFormat="1" applyFont="1" applyFill="1" applyBorder="1" applyAlignment="1">
      <alignment horizontal="center"/>
    </xf>
    <xf numFmtId="4" fontId="8"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3" fillId="2" borderId="0" xfId="0" applyNumberFormat="1" applyFont="1" applyFill="1" applyBorder="1" applyAlignment="1" applyProtection="1">
      <alignment horizontal="left"/>
    </xf>
    <xf numFmtId="0" fontId="3" fillId="2" borderId="0" xfId="0" applyNumberFormat="1" applyFont="1" applyFill="1" applyBorder="1" applyAlignment="1" applyProtection="1"/>
    <xf numFmtId="0" fontId="2" fillId="2" borderId="0" xfId="0" applyNumberFormat="1" applyFont="1" applyFill="1" applyBorder="1" applyAlignment="1" applyProtection="1">
      <alignment horizontal="left"/>
    </xf>
    <xf numFmtId="0" fontId="21" fillId="2" borderId="0" xfId="0" applyNumberFormat="1" applyFont="1" applyFill="1"/>
    <xf numFmtId="0" fontId="21" fillId="2" borderId="0" xfId="0" applyFont="1" applyFill="1"/>
    <xf numFmtId="0" fontId="18" fillId="2" borderId="0" xfId="0" applyFont="1" applyFill="1" applyBorder="1" applyAlignment="1" applyProtection="1"/>
    <xf numFmtId="0" fontId="18" fillId="2" borderId="0" xfId="0" applyFont="1" applyFill="1" applyBorder="1" applyAlignment="1" applyProtection="1">
      <alignment horizontal="right"/>
    </xf>
    <xf numFmtId="49" fontId="18" fillId="2" borderId="0" xfId="0" applyNumberFormat="1" applyFont="1" applyFill="1" applyBorder="1" applyAlignment="1" applyProtection="1">
      <alignment horizontal="right"/>
    </xf>
    <xf numFmtId="0" fontId="22" fillId="2" borderId="0" xfId="0" applyFont="1" applyFill="1" applyBorder="1" applyAlignment="1" applyProtection="1">
      <alignment horizontal="center"/>
    </xf>
    <xf numFmtId="0" fontId="18" fillId="2" borderId="0" xfId="0" applyFont="1" applyFill="1"/>
    <xf numFmtId="4" fontId="23" fillId="2" borderId="0" xfId="0" applyNumberFormat="1" applyFont="1" applyFill="1"/>
    <xf numFmtId="4" fontId="21" fillId="2" borderId="0" xfId="0" applyNumberFormat="1" applyFont="1" applyFill="1"/>
    <xf numFmtId="49" fontId="18" fillId="2" borderId="21" xfId="0" applyNumberFormat="1" applyFont="1" applyFill="1" applyBorder="1" applyAlignment="1">
      <alignment horizontal="center" wrapText="1"/>
    </xf>
    <xf numFmtId="4" fontId="20" fillId="2" borderId="21" xfId="0" applyNumberFormat="1" applyFont="1" applyFill="1" applyBorder="1" applyAlignment="1" applyProtection="1">
      <alignment horizontal="right"/>
    </xf>
    <xf numFmtId="4" fontId="20" fillId="2" borderId="21" xfId="0" applyNumberFormat="1" applyFont="1" applyFill="1" applyBorder="1" applyAlignment="1">
      <alignment wrapText="1"/>
    </xf>
    <xf numFmtId="0" fontId="25" fillId="2" borderId="0" xfId="0" applyFont="1" applyFill="1"/>
    <xf numFmtId="0" fontId="17" fillId="2" borderId="0" xfId="0" applyFont="1" applyFill="1" applyBorder="1" applyAlignment="1" applyProtection="1">
      <alignment horizontal="left"/>
    </xf>
    <xf numFmtId="4" fontId="16" fillId="2" borderId="21" xfId="17" applyNumberFormat="1" applyFont="1" applyFill="1" applyBorder="1" applyProtection="1">
      <alignment horizontal="right" vertical="center" shrinkToFit="1"/>
    </xf>
    <xf numFmtId="49" fontId="17" fillId="2" borderId="0" xfId="0" applyNumberFormat="1" applyFont="1" applyFill="1" applyBorder="1" applyAlignment="1" applyProtection="1"/>
    <xf numFmtId="0" fontId="17" fillId="2" borderId="0" xfId="0" applyFont="1" applyFill="1"/>
    <xf numFmtId="4" fontId="7" fillId="2" borderId="35" xfId="4" applyNumberFormat="1" applyFont="1" applyFill="1" applyBorder="1" applyAlignment="1" applyProtection="1">
      <alignment horizontal="center"/>
    </xf>
    <xf numFmtId="0" fontId="10" fillId="2" borderId="43" xfId="8" applyNumberFormat="1" applyFont="1" applyFill="1" applyBorder="1" applyAlignment="1" applyProtection="1">
      <alignment horizontal="center"/>
    </xf>
    <xf numFmtId="4" fontId="7" fillId="2" borderId="47" xfId="12" applyNumberFormat="1" applyFont="1" applyFill="1" applyBorder="1" applyAlignment="1" applyProtection="1">
      <alignment horizontal="center"/>
    </xf>
    <xf numFmtId="49" fontId="6" fillId="2" borderId="43" xfId="7" applyNumberFormat="1" applyFont="1" applyFill="1" applyBorder="1" applyAlignment="1" applyProtection="1">
      <alignment horizontal="center"/>
    </xf>
    <xf numFmtId="4" fontId="6" fillId="2" borderId="47" xfId="12" applyNumberFormat="1" applyFont="1" applyFill="1" applyBorder="1" applyAlignment="1" applyProtection="1">
      <alignment horizontal="center"/>
    </xf>
    <xf numFmtId="4" fontId="6" fillId="2" borderId="49" xfId="12" applyNumberFormat="1" applyFont="1" applyFill="1" applyBorder="1" applyAlignment="1" applyProtection="1">
      <alignment horizontal="center"/>
    </xf>
    <xf numFmtId="4" fontId="7" fillId="2" borderId="51" xfId="12" applyNumberFormat="1" applyFont="1" applyFill="1" applyBorder="1" applyAlignment="1" applyProtection="1">
      <alignment horizontal="center"/>
    </xf>
    <xf numFmtId="4" fontId="7" fillId="2" borderId="52" xfId="12" applyNumberFormat="1" applyFont="1" applyFill="1" applyBorder="1" applyAlignment="1" applyProtection="1">
      <alignment horizontal="center"/>
    </xf>
    <xf numFmtId="4" fontId="7" fillId="2" borderId="49" xfId="12" applyNumberFormat="1" applyFont="1" applyFill="1" applyBorder="1" applyAlignment="1" applyProtection="1">
      <alignment horizontal="center"/>
    </xf>
    <xf numFmtId="4" fontId="6" fillId="2" borderId="47" xfId="12" applyNumberFormat="1" applyFill="1" applyBorder="1" applyAlignment="1" applyProtection="1">
      <alignment horizontal="center"/>
    </xf>
    <xf numFmtId="4" fontId="6" fillId="2" borderId="49" xfId="12" applyNumberFormat="1" applyFill="1" applyBorder="1" applyAlignment="1" applyProtection="1">
      <alignment horizontal="center"/>
    </xf>
    <xf numFmtId="4" fontId="6" fillId="2" borderId="54" xfId="12" applyNumberFormat="1" applyFill="1" applyBorder="1" applyAlignment="1" applyProtection="1">
      <alignment horizontal="center"/>
    </xf>
    <xf numFmtId="4" fontId="6" fillId="2" borderId="55" xfId="12" applyNumberFormat="1" applyFill="1" applyBorder="1" applyAlignment="1" applyProtection="1">
      <alignment horizontal="center"/>
    </xf>
    <xf numFmtId="0" fontId="2" fillId="2" borderId="0" xfId="0" applyNumberFormat="1" applyFont="1" applyFill="1" applyBorder="1" applyAlignment="1" applyProtection="1">
      <alignment horizontal="center"/>
    </xf>
    <xf numFmtId="49" fontId="2" fillId="2" borderId="0" xfId="0" applyNumberFormat="1" applyFont="1" applyFill="1" applyBorder="1" applyAlignment="1" applyProtection="1">
      <alignment horizontal="center" vertical="center"/>
    </xf>
    <xf numFmtId="49" fontId="18" fillId="2" borderId="0" xfId="0" applyNumberFormat="1" applyFont="1" applyFill="1" applyBorder="1" applyAlignment="1" applyProtection="1">
      <alignment horizontal="center" vertical="center"/>
    </xf>
    <xf numFmtId="0" fontId="17" fillId="2" borderId="21"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1" xfId="0" applyNumberFormat="1" applyFont="1" applyFill="1" applyBorder="1" applyAlignment="1" applyProtection="1">
      <alignment horizontal="center" vertical="center" wrapText="1"/>
    </xf>
    <xf numFmtId="49" fontId="2" fillId="2" borderId="21" xfId="0" applyNumberFormat="1" applyFont="1" applyFill="1" applyBorder="1" applyAlignment="1" applyProtection="1">
      <alignment horizontal="center" vertical="center" wrapText="1"/>
    </xf>
    <xf numFmtId="49" fontId="18" fillId="2" borderId="21" xfId="0" applyNumberFormat="1" applyFont="1" applyFill="1" applyBorder="1" applyAlignment="1" applyProtection="1">
      <alignment horizontal="center" vertical="center" wrapText="1"/>
    </xf>
    <xf numFmtId="0" fontId="17" fillId="2" borderId="21"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1" xfId="0" applyNumberFormat="1"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49" fontId="18" fillId="2" borderId="21" xfId="0" applyNumberFormat="1" applyFont="1" applyFill="1" applyBorder="1" applyAlignment="1" applyProtection="1">
      <alignment horizontal="center" vertical="center"/>
    </xf>
    <xf numFmtId="49" fontId="17" fillId="2" borderId="21" xfId="0" applyNumberFormat="1" applyFont="1" applyFill="1" applyBorder="1" applyAlignment="1" applyProtection="1">
      <alignment horizontal="left" wrapText="1"/>
    </xf>
    <xf numFmtId="49" fontId="2" fillId="2" borderId="21" xfId="0" applyNumberFormat="1" applyFont="1" applyFill="1" applyBorder="1" applyAlignment="1" applyProtection="1">
      <alignment horizontal="center" wrapText="1"/>
    </xf>
    <xf numFmtId="0" fontId="2" fillId="2" borderId="21" xfId="0" applyNumberFormat="1" applyFont="1" applyFill="1" applyBorder="1" applyAlignment="1" applyProtection="1">
      <alignment horizontal="center"/>
    </xf>
    <xf numFmtId="49" fontId="18" fillId="2" borderId="21" xfId="0" applyNumberFormat="1" applyFont="1" applyFill="1" applyBorder="1" applyAlignment="1" applyProtection="1">
      <alignment horizontal="center"/>
    </xf>
    <xf numFmtId="49" fontId="26" fillId="2" borderId="21" xfId="0" applyNumberFormat="1" applyFont="1" applyFill="1" applyBorder="1" applyAlignment="1" applyProtection="1">
      <alignment horizontal="left" wrapText="1"/>
    </xf>
    <xf numFmtId="49" fontId="4" fillId="2" borderId="21" xfId="0" applyNumberFormat="1" applyFont="1" applyFill="1" applyBorder="1" applyAlignment="1" applyProtection="1">
      <alignment horizontal="center" wrapText="1"/>
    </xf>
    <xf numFmtId="49" fontId="22" fillId="2" borderId="21" xfId="0" applyNumberFormat="1" applyFont="1" applyFill="1" applyBorder="1" applyAlignment="1" applyProtection="1">
      <alignment horizontal="center"/>
    </xf>
    <xf numFmtId="4" fontId="24" fillId="2" borderId="21" xfId="0" applyNumberFormat="1" applyFont="1" applyFill="1" applyBorder="1" applyAlignment="1" applyProtection="1">
      <alignment horizontal="right"/>
    </xf>
    <xf numFmtId="165" fontId="17" fillId="2" borderId="21" xfId="0" applyNumberFormat="1" applyFont="1" applyFill="1" applyBorder="1" applyAlignment="1" applyProtection="1">
      <alignment horizontal="left" wrapText="1"/>
    </xf>
    <xf numFmtId="49" fontId="11" fillId="2" borderId="21" xfId="0" applyNumberFormat="1" applyFont="1" applyFill="1" applyBorder="1" applyAlignment="1" applyProtection="1">
      <alignment horizontal="center" wrapText="1"/>
    </xf>
    <xf numFmtId="49" fontId="19" fillId="2" borderId="21" xfId="18" applyNumberFormat="1" applyFont="1" applyFill="1" applyBorder="1" applyProtection="1">
      <alignment horizontal="center" vertical="center" shrinkToFit="1"/>
    </xf>
    <xf numFmtId="0" fontId="2" fillId="2" borderId="21" xfId="0"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0" fontId="2" fillId="2" borderId="21" xfId="0" applyFont="1" applyFill="1" applyBorder="1" applyAlignment="1" applyProtection="1">
      <alignment vertical="center" wrapText="1"/>
    </xf>
    <xf numFmtId="49" fontId="2" fillId="2" borderId="21" xfId="0" applyNumberFormat="1" applyFont="1" applyFill="1" applyBorder="1" applyAlignment="1" applyProtection="1">
      <alignment horizontal="center" vertical="center" wrapText="1"/>
    </xf>
    <xf numFmtId="49" fontId="2" fillId="2" borderId="21" xfId="0" applyNumberFormat="1" applyFont="1" applyFill="1" applyBorder="1" applyAlignment="1" applyProtection="1">
      <alignment vertical="center"/>
    </xf>
    <xf numFmtId="49" fontId="4" fillId="2" borderId="21" xfId="0" applyNumberFormat="1" applyFont="1" applyFill="1" applyBorder="1" applyAlignment="1" applyProtection="1">
      <alignment horizontal="left" wrapText="1"/>
    </xf>
    <xf numFmtId="49" fontId="4" fillId="2" borderId="21" xfId="0" applyNumberFormat="1" applyFont="1" applyFill="1" applyBorder="1" applyAlignment="1" applyProtection="1">
      <alignment horizontal="center"/>
    </xf>
    <xf numFmtId="4" fontId="4" fillId="2" borderId="21" xfId="0" applyNumberFormat="1" applyFont="1" applyFill="1" applyBorder="1" applyAlignment="1" applyProtection="1">
      <alignment horizontal="right"/>
    </xf>
    <xf numFmtId="0" fontId="2" fillId="2" borderId="21" xfId="0" applyFont="1" applyFill="1" applyBorder="1" applyAlignment="1" applyProtection="1"/>
    <xf numFmtId="0" fontId="3" fillId="2" borderId="21" xfId="0" applyFont="1" applyFill="1" applyBorder="1" applyAlignment="1" applyProtection="1"/>
    <xf numFmtId="0" fontId="3" fillId="2" borderId="21" xfId="0" applyFont="1" applyFill="1" applyBorder="1" applyAlignment="1" applyProtection="1">
      <alignment horizontal="center"/>
    </xf>
    <xf numFmtId="0" fontId="3" fillId="2" borderId="21" xfId="0" applyFont="1" applyFill="1" applyBorder="1" applyAlignment="1" applyProtection="1">
      <alignment horizontal="right"/>
    </xf>
    <xf numFmtId="4" fontId="11" fillId="2" borderId="21" xfId="0" applyNumberFormat="1" applyFont="1" applyFill="1" applyBorder="1" applyAlignment="1" applyProtection="1">
      <alignment horizontal="right"/>
    </xf>
    <xf numFmtId="49" fontId="2" fillId="2" borderId="21" xfId="0" applyNumberFormat="1" applyFont="1" applyFill="1" applyBorder="1" applyAlignment="1" applyProtection="1">
      <alignment horizontal="left" wrapText="1"/>
    </xf>
    <xf numFmtId="49" fontId="2" fillId="2" borderId="21" xfId="0" applyNumberFormat="1" applyFont="1" applyFill="1" applyBorder="1" applyAlignment="1" applyProtection="1">
      <alignment horizontal="center"/>
    </xf>
    <xf numFmtId="49" fontId="8" fillId="2" borderId="21" xfId="0" applyNumberFormat="1" applyFont="1" applyFill="1" applyBorder="1" applyAlignment="1" applyProtection="1">
      <alignment horizontal="center"/>
    </xf>
    <xf numFmtId="49" fontId="8" fillId="2" borderId="21" xfId="0" applyNumberFormat="1" applyFont="1" applyFill="1" applyBorder="1" applyAlignment="1" applyProtection="1">
      <alignment horizontal="center" wrapText="1"/>
    </xf>
    <xf numFmtId="49" fontId="11" fillId="2" borderId="21" xfId="0" applyNumberFormat="1" applyFont="1" applyFill="1" applyBorder="1" applyAlignment="1" applyProtection="1">
      <alignment horizontal="center"/>
    </xf>
    <xf numFmtId="49" fontId="11" fillId="2" borderId="21" xfId="0" applyNumberFormat="1" applyFont="1" applyFill="1" applyBorder="1" applyAlignment="1" applyProtection="1">
      <alignment horizontal="left" wrapText="1"/>
    </xf>
  </cellXfs>
  <cellStyles count="19">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0" xfId="18"/>
    <cellStyle name="xl42" xfId="2"/>
    <cellStyle name="xl43" xfId="6"/>
    <cellStyle name="xl46" xfId="17"/>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zoomScale="80" zoomScaleNormal="130" zoomScaleSheetLayoutView="80" workbookViewId="0">
      <selection activeCell="A11" sqref="A11:F117"/>
    </sheetView>
  </sheetViews>
  <sheetFormatPr defaultColWidth="9.109375" defaultRowHeight="12.75" customHeight="1" x14ac:dyDescent="0.25"/>
  <cols>
    <col min="1" max="1" width="43.6640625" style="119" customWidth="1"/>
    <col min="2" max="2" width="6.109375" style="51" customWidth="1"/>
    <col min="3" max="3" width="30.6640625" style="103" customWidth="1"/>
    <col min="4" max="4" width="21" style="51" customWidth="1"/>
    <col min="5" max="5" width="18.6640625" style="109" customWidth="1"/>
    <col min="6" max="6" width="18.6640625" style="51" customWidth="1"/>
    <col min="7" max="7" width="14.44140625" style="51" customWidth="1"/>
    <col min="8" max="8" width="13.44140625" style="51" bestFit="1" customWidth="1"/>
    <col min="9" max="16384" width="9.109375" style="51"/>
  </cols>
  <sheetData>
    <row r="1" spans="1:6" ht="13.8" x14ac:dyDescent="0.25">
      <c r="A1" s="77"/>
      <c r="B1" s="77"/>
      <c r="C1" s="77"/>
      <c r="D1" s="77"/>
      <c r="E1" s="105"/>
      <c r="F1" s="54"/>
    </row>
    <row r="2" spans="1:6" ht="16.95" customHeight="1" x14ac:dyDescent="0.25">
      <c r="A2" s="77" t="s">
        <v>0</v>
      </c>
      <c r="B2" s="77"/>
      <c r="C2" s="77"/>
      <c r="D2" s="77"/>
      <c r="E2" s="106"/>
      <c r="F2" s="55" t="s">
        <v>1</v>
      </c>
    </row>
    <row r="3" spans="1:6" ht="13.2" x14ac:dyDescent="0.25">
      <c r="A3" s="116"/>
      <c r="B3" s="1"/>
      <c r="C3" s="100"/>
      <c r="D3" s="1"/>
      <c r="E3" s="107" t="s">
        <v>2</v>
      </c>
      <c r="F3" s="56" t="s">
        <v>3</v>
      </c>
    </row>
    <row r="4" spans="1:6" ht="13.2" x14ac:dyDescent="0.25">
      <c r="A4" s="78" t="s">
        <v>606</v>
      </c>
      <c r="B4" s="78"/>
      <c r="C4" s="78"/>
      <c r="D4" s="78"/>
      <c r="E4" s="106" t="s">
        <v>4</v>
      </c>
      <c r="F4" s="57">
        <v>43862</v>
      </c>
    </row>
    <row r="5" spans="1:6" ht="13.2" x14ac:dyDescent="0.25">
      <c r="A5" s="118"/>
      <c r="B5" s="4"/>
      <c r="C5" s="101"/>
      <c r="D5" s="4"/>
      <c r="E5" s="106" t="s">
        <v>6</v>
      </c>
      <c r="F5" s="58" t="s">
        <v>16</v>
      </c>
    </row>
    <row r="6" spans="1:6" ht="13.2" x14ac:dyDescent="0.25">
      <c r="A6" s="116" t="s">
        <v>7</v>
      </c>
      <c r="B6" s="79" t="s">
        <v>13</v>
      </c>
      <c r="C6" s="80"/>
      <c r="D6" s="80"/>
      <c r="E6" s="106" t="s">
        <v>8</v>
      </c>
      <c r="F6" s="58" t="s">
        <v>17</v>
      </c>
    </row>
    <row r="7" spans="1:6" ht="13.2" x14ac:dyDescent="0.25">
      <c r="A7" s="116" t="s">
        <v>9</v>
      </c>
      <c r="B7" s="81" t="s">
        <v>14</v>
      </c>
      <c r="C7" s="81"/>
      <c r="D7" s="81"/>
      <c r="E7" s="106" t="s">
        <v>10</v>
      </c>
      <c r="F7" s="60" t="s">
        <v>18</v>
      </c>
    </row>
    <row r="8" spans="1:6" ht="13.2" x14ac:dyDescent="0.25">
      <c r="A8" s="116" t="s">
        <v>570</v>
      </c>
      <c r="B8" s="59"/>
      <c r="C8" s="102"/>
      <c r="D8" s="61"/>
      <c r="E8" s="106"/>
      <c r="F8" s="62"/>
    </row>
    <row r="9" spans="1:6" ht="13.2" x14ac:dyDescent="0.25">
      <c r="A9" s="116" t="s">
        <v>15</v>
      </c>
      <c r="B9" s="59"/>
      <c r="C9" s="102"/>
      <c r="D9" s="61"/>
      <c r="E9" s="106" t="s">
        <v>11</v>
      </c>
      <c r="F9" s="63" t="s">
        <v>12</v>
      </c>
    </row>
    <row r="10" spans="1:6" ht="20.25" customHeight="1" x14ac:dyDescent="0.25">
      <c r="A10" s="77" t="s">
        <v>19</v>
      </c>
      <c r="B10" s="77"/>
      <c r="C10" s="77"/>
      <c r="D10" s="77"/>
      <c r="E10" s="108"/>
      <c r="F10" s="64"/>
    </row>
    <row r="11" spans="1:6" ht="4.2" customHeight="1" x14ac:dyDescent="0.25">
      <c r="A11" s="136" t="s">
        <v>20</v>
      </c>
      <c r="B11" s="137" t="s">
        <v>21</v>
      </c>
      <c r="C11" s="138" t="s">
        <v>22</v>
      </c>
      <c r="D11" s="139" t="s">
        <v>23</v>
      </c>
      <c r="E11" s="140" t="s">
        <v>24</v>
      </c>
      <c r="F11" s="139" t="s">
        <v>25</v>
      </c>
    </row>
    <row r="12" spans="1:6" ht="3.6" customHeight="1" x14ac:dyDescent="0.25">
      <c r="A12" s="136"/>
      <c r="B12" s="137"/>
      <c r="C12" s="138"/>
      <c r="D12" s="139"/>
      <c r="E12" s="140"/>
      <c r="F12" s="139"/>
    </row>
    <row r="13" spans="1:6" ht="3" customHeight="1" x14ac:dyDescent="0.25">
      <c r="A13" s="136"/>
      <c r="B13" s="137"/>
      <c r="C13" s="138"/>
      <c r="D13" s="139"/>
      <c r="E13" s="140"/>
      <c r="F13" s="139"/>
    </row>
    <row r="14" spans="1:6" ht="3" customHeight="1" x14ac:dyDescent="0.25">
      <c r="A14" s="136"/>
      <c r="B14" s="137"/>
      <c r="C14" s="138"/>
      <c r="D14" s="139"/>
      <c r="E14" s="140"/>
      <c r="F14" s="139"/>
    </row>
    <row r="15" spans="1:6" ht="3" customHeight="1" x14ac:dyDescent="0.25">
      <c r="A15" s="136"/>
      <c r="B15" s="137"/>
      <c r="C15" s="138"/>
      <c r="D15" s="139"/>
      <c r="E15" s="140"/>
      <c r="F15" s="139"/>
    </row>
    <row r="16" spans="1:6" ht="3" customHeight="1" x14ac:dyDescent="0.25">
      <c r="A16" s="136"/>
      <c r="B16" s="137"/>
      <c r="C16" s="138"/>
      <c r="D16" s="139"/>
      <c r="E16" s="140"/>
      <c r="F16" s="139"/>
    </row>
    <row r="17" spans="1:8" ht="23.4" customHeight="1" x14ac:dyDescent="0.25">
      <c r="A17" s="136"/>
      <c r="B17" s="137"/>
      <c r="C17" s="138"/>
      <c r="D17" s="139"/>
      <c r="E17" s="140"/>
      <c r="F17" s="139"/>
    </row>
    <row r="18" spans="1:8" ht="12.6" customHeight="1" x14ac:dyDescent="0.25">
      <c r="A18" s="141">
        <v>1</v>
      </c>
      <c r="B18" s="142">
        <v>2</v>
      </c>
      <c r="C18" s="143">
        <v>3</v>
      </c>
      <c r="D18" s="144" t="s">
        <v>26</v>
      </c>
      <c r="E18" s="145" t="s">
        <v>27</v>
      </c>
      <c r="F18" s="144" t="s">
        <v>28</v>
      </c>
    </row>
    <row r="19" spans="1:8" ht="13.2" x14ac:dyDescent="0.25">
      <c r="A19" s="146" t="s">
        <v>29</v>
      </c>
      <c r="B19" s="147" t="s">
        <v>30</v>
      </c>
      <c r="C19" s="148" t="s">
        <v>31</v>
      </c>
      <c r="D19" s="113">
        <v>673705255.08000004</v>
      </c>
      <c r="E19" s="113">
        <f>E21+E101</f>
        <v>59728178</v>
      </c>
      <c r="F19" s="113">
        <f>D19-E19</f>
        <v>613977077.08000004</v>
      </c>
      <c r="G19" s="110">
        <v>59728178</v>
      </c>
      <c r="H19" s="111">
        <f>E19-G19</f>
        <v>0</v>
      </c>
    </row>
    <row r="20" spans="1:8" ht="14.4" customHeight="1" x14ac:dyDescent="0.25">
      <c r="A20" s="146" t="s">
        <v>32</v>
      </c>
      <c r="B20" s="147"/>
      <c r="C20" s="149"/>
      <c r="D20" s="113"/>
      <c r="E20" s="113"/>
      <c r="F20" s="113"/>
    </row>
    <row r="21" spans="1:8" s="115" customFormat="1" ht="15" customHeight="1" x14ac:dyDescent="0.25">
      <c r="A21" s="150" t="s">
        <v>33</v>
      </c>
      <c r="B21" s="151" t="s">
        <v>30</v>
      </c>
      <c r="C21" s="152" t="s">
        <v>34</v>
      </c>
      <c r="D21" s="153" t="s">
        <v>40</v>
      </c>
      <c r="E21" s="153">
        <f>E22+E33+E39+E48+E59+E64+E73+E76+E79+E84+E98</f>
        <v>16204246.27</v>
      </c>
      <c r="F21" s="153" t="str">
        <f t="shared" ref="F21:F84" si="0">IF(OR(D21="-",IF(E21="-",0,E21)&gt;=IF(D21="-",0,D21)),"-",IF(D21="-",0,D21)-IF(E21="-",0,E21))</f>
        <v>-</v>
      </c>
    </row>
    <row r="22" spans="1:8" s="115" customFormat="1" ht="16.8" customHeight="1" x14ac:dyDescent="0.25">
      <c r="A22" s="150" t="s">
        <v>35</v>
      </c>
      <c r="B22" s="151" t="s">
        <v>30</v>
      </c>
      <c r="C22" s="152" t="s">
        <v>36</v>
      </c>
      <c r="D22" s="153" t="s">
        <v>40</v>
      </c>
      <c r="E22" s="153">
        <f>E23</f>
        <v>11279126.380000001</v>
      </c>
      <c r="F22" s="153" t="str">
        <f t="shared" si="0"/>
        <v>-</v>
      </c>
    </row>
    <row r="23" spans="1:8" ht="17.399999999999999" customHeight="1" x14ac:dyDescent="0.25">
      <c r="A23" s="146" t="s">
        <v>37</v>
      </c>
      <c r="B23" s="147" t="s">
        <v>30</v>
      </c>
      <c r="C23" s="149" t="s">
        <v>683</v>
      </c>
      <c r="D23" s="113" t="s">
        <v>40</v>
      </c>
      <c r="E23" s="113">
        <v>11279126.380000001</v>
      </c>
      <c r="F23" s="153" t="str">
        <f t="shared" si="0"/>
        <v>-</v>
      </c>
    </row>
    <row r="24" spans="1:8" ht="91.2" customHeight="1" x14ac:dyDescent="0.25">
      <c r="A24" s="154" t="s">
        <v>38</v>
      </c>
      <c r="B24" s="147" t="s">
        <v>30</v>
      </c>
      <c r="C24" s="149" t="s">
        <v>39</v>
      </c>
      <c r="D24" s="153" t="s">
        <v>40</v>
      </c>
      <c r="E24" s="117">
        <v>11144944.609999999</v>
      </c>
      <c r="F24" s="153" t="str">
        <f t="shared" si="0"/>
        <v>-</v>
      </c>
    </row>
    <row r="25" spans="1:8" ht="77.400000000000006" customHeight="1" x14ac:dyDescent="0.25">
      <c r="A25" s="154" t="s">
        <v>41</v>
      </c>
      <c r="B25" s="147" t="s">
        <v>30</v>
      </c>
      <c r="C25" s="149" t="s">
        <v>42</v>
      </c>
      <c r="D25" s="153" t="s">
        <v>40</v>
      </c>
      <c r="E25" s="117">
        <v>29028.42</v>
      </c>
      <c r="F25" s="153" t="str">
        <f t="shared" si="0"/>
        <v>-</v>
      </c>
    </row>
    <row r="26" spans="1:8" ht="80.400000000000006" customHeight="1" x14ac:dyDescent="0.25">
      <c r="A26" s="154" t="s">
        <v>43</v>
      </c>
      <c r="B26" s="147" t="s">
        <v>30</v>
      </c>
      <c r="C26" s="149" t="s">
        <v>44</v>
      </c>
      <c r="D26" s="113" t="s">
        <v>40</v>
      </c>
      <c r="E26" s="117">
        <v>74696.990000000005</v>
      </c>
      <c r="F26" s="153" t="str">
        <f t="shared" si="0"/>
        <v>-</v>
      </c>
    </row>
    <row r="27" spans="1:8" ht="102" customHeight="1" x14ac:dyDescent="0.25">
      <c r="A27" s="154" t="s">
        <v>45</v>
      </c>
      <c r="B27" s="147" t="s">
        <v>30</v>
      </c>
      <c r="C27" s="149" t="s">
        <v>46</v>
      </c>
      <c r="D27" s="153" t="s">
        <v>40</v>
      </c>
      <c r="E27" s="117">
        <v>15184.34</v>
      </c>
      <c r="F27" s="153" t="str">
        <f t="shared" si="0"/>
        <v>-</v>
      </c>
    </row>
    <row r="28" spans="1:8" ht="85.8" customHeight="1" x14ac:dyDescent="0.25">
      <c r="A28" s="154" t="s">
        <v>47</v>
      </c>
      <c r="B28" s="147" t="s">
        <v>30</v>
      </c>
      <c r="C28" s="149" t="s">
        <v>48</v>
      </c>
      <c r="D28" s="153" t="s">
        <v>40</v>
      </c>
      <c r="E28" s="117">
        <v>208.39</v>
      </c>
      <c r="F28" s="153" t="str">
        <f t="shared" si="0"/>
        <v>-</v>
      </c>
    </row>
    <row r="29" spans="1:8" ht="102.6" customHeight="1" x14ac:dyDescent="0.25">
      <c r="A29" s="154" t="s">
        <v>49</v>
      </c>
      <c r="B29" s="147" t="s">
        <v>30</v>
      </c>
      <c r="C29" s="149" t="s">
        <v>50</v>
      </c>
      <c r="D29" s="113" t="s">
        <v>40</v>
      </c>
      <c r="E29" s="117">
        <v>34.549999999999997</v>
      </c>
      <c r="F29" s="153" t="str">
        <f t="shared" si="0"/>
        <v>-</v>
      </c>
    </row>
    <row r="30" spans="1:8" ht="67.2" customHeight="1" x14ac:dyDescent="0.25">
      <c r="A30" s="154" t="s">
        <v>51</v>
      </c>
      <c r="B30" s="147" t="s">
        <v>30</v>
      </c>
      <c r="C30" s="149" t="s">
        <v>52</v>
      </c>
      <c r="D30" s="153" t="s">
        <v>40</v>
      </c>
      <c r="E30" s="117">
        <v>14823.27</v>
      </c>
      <c r="F30" s="153" t="str">
        <f t="shared" si="0"/>
        <v>-</v>
      </c>
    </row>
    <row r="31" spans="1:8" ht="51.6" customHeight="1" x14ac:dyDescent="0.25">
      <c r="A31" s="146" t="s">
        <v>53</v>
      </c>
      <c r="B31" s="147" t="s">
        <v>30</v>
      </c>
      <c r="C31" s="149" t="s">
        <v>54</v>
      </c>
      <c r="D31" s="153" t="s">
        <v>40</v>
      </c>
      <c r="E31" s="117">
        <v>0.18</v>
      </c>
      <c r="F31" s="153" t="str">
        <f t="shared" si="0"/>
        <v>-</v>
      </c>
    </row>
    <row r="32" spans="1:8" ht="59.4" customHeight="1" x14ac:dyDescent="0.25">
      <c r="A32" s="146" t="s">
        <v>55</v>
      </c>
      <c r="B32" s="147" t="s">
        <v>30</v>
      </c>
      <c r="C32" s="149" t="s">
        <v>56</v>
      </c>
      <c r="D32" s="113" t="s">
        <v>40</v>
      </c>
      <c r="E32" s="117">
        <v>205.63</v>
      </c>
      <c r="F32" s="153" t="str">
        <f t="shared" si="0"/>
        <v>-</v>
      </c>
    </row>
    <row r="33" spans="1:6" s="115" customFormat="1" ht="44.4" customHeight="1" x14ac:dyDescent="0.25">
      <c r="A33" s="150" t="s">
        <v>57</v>
      </c>
      <c r="B33" s="151" t="s">
        <v>30</v>
      </c>
      <c r="C33" s="152" t="s">
        <v>672</v>
      </c>
      <c r="D33" s="153" t="s">
        <v>40</v>
      </c>
      <c r="E33" s="153">
        <v>635492.18999999994</v>
      </c>
      <c r="F33" s="153" t="str">
        <f t="shared" si="0"/>
        <v>-</v>
      </c>
    </row>
    <row r="34" spans="1:6" s="115" customFormat="1" ht="41.4" customHeight="1" x14ac:dyDescent="0.25">
      <c r="A34" s="146" t="s">
        <v>58</v>
      </c>
      <c r="B34" s="155" t="s">
        <v>30</v>
      </c>
      <c r="C34" s="149" t="s">
        <v>727</v>
      </c>
      <c r="D34" s="153" t="s">
        <v>40</v>
      </c>
      <c r="E34" s="113">
        <v>635492.18999999994</v>
      </c>
      <c r="F34" s="153" t="str">
        <f t="shared" si="0"/>
        <v>-</v>
      </c>
    </row>
    <row r="35" spans="1:6" ht="78.599999999999994" customHeight="1" x14ac:dyDescent="0.25">
      <c r="A35" s="146" t="s">
        <v>59</v>
      </c>
      <c r="B35" s="147" t="s">
        <v>30</v>
      </c>
      <c r="C35" s="156" t="s">
        <v>60</v>
      </c>
      <c r="D35" s="113" t="s">
        <v>40</v>
      </c>
      <c r="E35" s="117">
        <v>289502.06</v>
      </c>
      <c r="F35" s="153" t="str">
        <f t="shared" si="0"/>
        <v>-</v>
      </c>
    </row>
    <row r="36" spans="1:6" ht="96.6" customHeight="1" x14ac:dyDescent="0.25">
      <c r="A36" s="146" t="s">
        <v>61</v>
      </c>
      <c r="B36" s="147" t="s">
        <v>30</v>
      </c>
      <c r="C36" s="156" t="s">
        <v>62</v>
      </c>
      <c r="D36" s="153" t="s">
        <v>40</v>
      </c>
      <c r="E36" s="117">
        <v>1969.7</v>
      </c>
      <c r="F36" s="153" t="str">
        <f t="shared" si="0"/>
        <v>-</v>
      </c>
    </row>
    <row r="37" spans="1:6" ht="97.2" customHeight="1" x14ac:dyDescent="0.25">
      <c r="A37" s="154" t="s">
        <v>63</v>
      </c>
      <c r="B37" s="147" t="s">
        <v>30</v>
      </c>
      <c r="C37" s="156" t="s">
        <v>64</v>
      </c>
      <c r="D37" s="153" t="s">
        <v>40</v>
      </c>
      <c r="E37" s="117">
        <v>397241.22</v>
      </c>
      <c r="F37" s="153" t="str">
        <f t="shared" si="0"/>
        <v>-</v>
      </c>
    </row>
    <row r="38" spans="1:6" ht="92.4" customHeight="1" x14ac:dyDescent="0.25">
      <c r="A38" s="154" t="s">
        <v>65</v>
      </c>
      <c r="B38" s="147" t="s">
        <v>30</v>
      </c>
      <c r="C38" s="156" t="s">
        <v>66</v>
      </c>
      <c r="D38" s="113" t="s">
        <v>40</v>
      </c>
      <c r="E38" s="117">
        <v>-53220.79</v>
      </c>
      <c r="F38" s="153" t="str">
        <f t="shared" si="0"/>
        <v>-</v>
      </c>
    </row>
    <row r="39" spans="1:6" s="115" customFormat="1" ht="16.2" customHeight="1" x14ac:dyDescent="0.25">
      <c r="A39" s="150" t="s">
        <v>67</v>
      </c>
      <c r="B39" s="151" t="s">
        <v>30</v>
      </c>
      <c r="C39" s="152" t="s">
        <v>671</v>
      </c>
      <c r="D39" s="153" t="s">
        <v>40</v>
      </c>
      <c r="E39" s="153">
        <v>1443297.3</v>
      </c>
      <c r="F39" s="153" t="str">
        <f t="shared" si="0"/>
        <v>-</v>
      </c>
    </row>
    <row r="40" spans="1:6" s="115" customFormat="1" ht="36" customHeight="1" x14ac:dyDescent="0.25">
      <c r="A40" s="146" t="s">
        <v>68</v>
      </c>
      <c r="B40" s="155" t="s">
        <v>30</v>
      </c>
      <c r="C40" s="149" t="s">
        <v>726</v>
      </c>
      <c r="D40" s="153" t="s">
        <v>40</v>
      </c>
      <c r="E40" s="113">
        <f>E41</f>
        <v>76973.13</v>
      </c>
      <c r="F40" s="153" t="str">
        <f t="shared" si="0"/>
        <v>-</v>
      </c>
    </row>
    <row r="41" spans="1:6" ht="56.4" customHeight="1" x14ac:dyDescent="0.25">
      <c r="A41" s="146" t="s">
        <v>684</v>
      </c>
      <c r="B41" s="147" t="s">
        <v>30</v>
      </c>
      <c r="C41" s="156" t="s">
        <v>682</v>
      </c>
      <c r="D41" s="113" t="s">
        <v>40</v>
      </c>
      <c r="E41" s="117">
        <v>76973.13</v>
      </c>
      <c r="F41" s="153" t="str">
        <f t="shared" si="0"/>
        <v>-</v>
      </c>
    </row>
    <row r="42" spans="1:6" ht="30" customHeight="1" x14ac:dyDescent="0.25">
      <c r="A42" s="146" t="s">
        <v>69</v>
      </c>
      <c r="B42" s="147" t="s">
        <v>30</v>
      </c>
      <c r="C42" s="156" t="s">
        <v>725</v>
      </c>
      <c r="D42" s="153" t="s">
        <v>40</v>
      </c>
      <c r="E42" s="117">
        <f>E43+E44</f>
        <v>1363503.45</v>
      </c>
      <c r="F42" s="153" t="str">
        <f t="shared" si="0"/>
        <v>-</v>
      </c>
    </row>
    <row r="43" spans="1:6" ht="51" customHeight="1" x14ac:dyDescent="0.25">
      <c r="A43" s="146" t="s">
        <v>70</v>
      </c>
      <c r="B43" s="147" t="s">
        <v>30</v>
      </c>
      <c r="C43" s="156" t="s">
        <v>71</v>
      </c>
      <c r="D43" s="153" t="s">
        <v>40</v>
      </c>
      <c r="E43" s="117">
        <v>1361323.5</v>
      </c>
      <c r="F43" s="153" t="str">
        <f t="shared" si="0"/>
        <v>-</v>
      </c>
    </row>
    <row r="44" spans="1:6" ht="36.6" customHeight="1" x14ac:dyDescent="0.25">
      <c r="A44" s="146" t="s">
        <v>72</v>
      </c>
      <c r="B44" s="147" t="s">
        <v>30</v>
      </c>
      <c r="C44" s="156" t="s">
        <v>73</v>
      </c>
      <c r="D44" s="113" t="s">
        <v>40</v>
      </c>
      <c r="E44" s="117">
        <v>2179.9499999999998</v>
      </c>
      <c r="F44" s="153" t="str">
        <f t="shared" si="0"/>
        <v>-</v>
      </c>
    </row>
    <row r="45" spans="1:6" ht="37.200000000000003" customHeight="1" x14ac:dyDescent="0.25">
      <c r="A45" s="146" t="s">
        <v>74</v>
      </c>
      <c r="B45" s="147" t="s">
        <v>30</v>
      </c>
      <c r="C45" s="156" t="s">
        <v>724</v>
      </c>
      <c r="D45" s="153" t="s">
        <v>40</v>
      </c>
      <c r="E45" s="117">
        <f>E46+E47</f>
        <v>2820.72</v>
      </c>
      <c r="F45" s="153" t="str">
        <f t="shared" si="0"/>
        <v>-</v>
      </c>
    </row>
    <row r="46" spans="1:6" ht="49.8" customHeight="1" x14ac:dyDescent="0.25">
      <c r="A46" s="146" t="s">
        <v>75</v>
      </c>
      <c r="B46" s="147" t="s">
        <v>30</v>
      </c>
      <c r="C46" s="156" t="s">
        <v>76</v>
      </c>
      <c r="D46" s="153" t="s">
        <v>40</v>
      </c>
      <c r="E46" s="117">
        <v>2783</v>
      </c>
      <c r="F46" s="153" t="str">
        <f t="shared" si="0"/>
        <v>-</v>
      </c>
    </row>
    <row r="47" spans="1:6" ht="39.6" customHeight="1" x14ac:dyDescent="0.25">
      <c r="A47" s="146" t="s">
        <v>685</v>
      </c>
      <c r="B47" s="147" t="s">
        <v>30</v>
      </c>
      <c r="C47" s="156" t="s">
        <v>681</v>
      </c>
      <c r="D47" s="113" t="s">
        <v>40</v>
      </c>
      <c r="E47" s="117">
        <v>37.72</v>
      </c>
      <c r="F47" s="153" t="str">
        <f t="shared" si="0"/>
        <v>-</v>
      </c>
    </row>
    <row r="48" spans="1:6" s="115" customFormat="1" ht="17.399999999999999" customHeight="1" x14ac:dyDescent="0.25">
      <c r="A48" s="150" t="s">
        <v>77</v>
      </c>
      <c r="B48" s="151" t="s">
        <v>30</v>
      </c>
      <c r="C48" s="152" t="s">
        <v>670</v>
      </c>
      <c r="D48" s="153" t="s">
        <v>40</v>
      </c>
      <c r="E48" s="153">
        <v>130718.18</v>
      </c>
      <c r="F48" s="153" t="str">
        <f t="shared" si="0"/>
        <v>-</v>
      </c>
    </row>
    <row r="49" spans="1:6" s="115" customFormat="1" ht="21.6" customHeight="1" x14ac:dyDescent="0.25">
      <c r="A49" s="146" t="s">
        <v>78</v>
      </c>
      <c r="B49" s="147" t="s">
        <v>30</v>
      </c>
      <c r="C49" s="149" t="s">
        <v>723</v>
      </c>
      <c r="D49" s="153" t="s">
        <v>40</v>
      </c>
      <c r="E49" s="113">
        <f>E50+E51</f>
        <v>64613.770000000004</v>
      </c>
      <c r="F49" s="153" t="str">
        <f t="shared" si="0"/>
        <v>-</v>
      </c>
    </row>
    <row r="50" spans="1:6" ht="63.6" customHeight="1" x14ac:dyDescent="0.25">
      <c r="A50" s="146" t="s">
        <v>79</v>
      </c>
      <c r="B50" s="147" t="s">
        <v>30</v>
      </c>
      <c r="C50" s="156" t="s">
        <v>80</v>
      </c>
      <c r="D50" s="113" t="s">
        <v>40</v>
      </c>
      <c r="E50" s="117">
        <v>63015.15</v>
      </c>
      <c r="F50" s="153" t="str">
        <f t="shared" si="0"/>
        <v>-</v>
      </c>
    </row>
    <row r="51" spans="1:6" ht="51" customHeight="1" x14ac:dyDescent="0.25">
      <c r="A51" s="146" t="s">
        <v>81</v>
      </c>
      <c r="B51" s="147" t="s">
        <v>30</v>
      </c>
      <c r="C51" s="156" t="s">
        <v>82</v>
      </c>
      <c r="D51" s="153" t="s">
        <v>40</v>
      </c>
      <c r="E51" s="117">
        <v>1598.62</v>
      </c>
      <c r="F51" s="153" t="str">
        <f t="shared" si="0"/>
        <v>-</v>
      </c>
    </row>
    <row r="52" spans="1:6" ht="22.2" customHeight="1" x14ac:dyDescent="0.25">
      <c r="A52" s="146" t="s">
        <v>83</v>
      </c>
      <c r="B52" s="147" t="s">
        <v>30</v>
      </c>
      <c r="C52" s="156" t="s">
        <v>723</v>
      </c>
      <c r="D52" s="153" t="s">
        <v>40</v>
      </c>
      <c r="E52" s="117">
        <f>E53+E54+E55</f>
        <v>58393.43</v>
      </c>
      <c r="F52" s="153" t="str">
        <f t="shared" si="0"/>
        <v>-</v>
      </c>
    </row>
    <row r="53" spans="1:6" ht="52.2" customHeight="1" x14ac:dyDescent="0.25">
      <c r="A53" s="146" t="s">
        <v>686</v>
      </c>
      <c r="B53" s="147" t="s">
        <v>30</v>
      </c>
      <c r="C53" s="156" t="s">
        <v>680</v>
      </c>
      <c r="D53" s="113" t="s">
        <v>40</v>
      </c>
      <c r="E53" s="117">
        <v>55964.44</v>
      </c>
      <c r="F53" s="153" t="str">
        <f t="shared" si="0"/>
        <v>-</v>
      </c>
    </row>
    <row r="54" spans="1:6" ht="45" customHeight="1" x14ac:dyDescent="0.25">
      <c r="A54" s="146" t="s">
        <v>687</v>
      </c>
      <c r="B54" s="147" t="s">
        <v>30</v>
      </c>
      <c r="C54" s="156" t="s">
        <v>679</v>
      </c>
      <c r="D54" s="153" t="s">
        <v>40</v>
      </c>
      <c r="E54" s="117">
        <v>1928.99</v>
      </c>
      <c r="F54" s="153" t="str">
        <f t="shared" si="0"/>
        <v>-</v>
      </c>
    </row>
    <row r="55" spans="1:6" ht="54.6" customHeight="1" x14ac:dyDescent="0.25">
      <c r="A55" s="146" t="s">
        <v>688</v>
      </c>
      <c r="B55" s="147" t="s">
        <v>30</v>
      </c>
      <c r="C55" s="156" t="s">
        <v>678</v>
      </c>
      <c r="D55" s="153" t="s">
        <v>40</v>
      </c>
      <c r="E55" s="117">
        <v>500</v>
      </c>
      <c r="F55" s="153" t="str">
        <f t="shared" si="0"/>
        <v>-</v>
      </c>
    </row>
    <row r="56" spans="1:6" ht="22.8" customHeight="1" x14ac:dyDescent="0.25">
      <c r="A56" s="146" t="s">
        <v>84</v>
      </c>
      <c r="B56" s="147" t="s">
        <v>30</v>
      </c>
      <c r="C56" s="156" t="s">
        <v>722</v>
      </c>
      <c r="D56" s="113" t="s">
        <v>40</v>
      </c>
      <c r="E56" s="117">
        <f>E57+E58</f>
        <v>7710.98</v>
      </c>
      <c r="F56" s="153" t="str">
        <f t="shared" si="0"/>
        <v>-</v>
      </c>
    </row>
    <row r="57" spans="1:6" ht="53.4" customHeight="1" x14ac:dyDescent="0.25">
      <c r="A57" s="146" t="s">
        <v>689</v>
      </c>
      <c r="B57" s="147" t="s">
        <v>30</v>
      </c>
      <c r="C57" s="156" t="s">
        <v>677</v>
      </c>
      <c r="D57" s="153" t="s">
        <v>40</v>
      </c>
      <c r="E57" s="117">
        <v>7399.66</v>
      </c>
      <c r="F57" s="153" t="str">
        <f t="shared" si="0"/>
        <v>-</v>
      </c>
    </row>
    <row r="58" spans="1:6" ht="39.6" customHeight="1" x14ac:dyDescent="0.25">
      <c r="A58" s="146" t="s">
        <v>690</v>
      </c>
      <c r="B58" s="147" t="s">
        <v>30</v>
      </c>
      <c r="C58" s="156" t="s">
        <v>676</v>
      </c>
      <c r="D58" s="153" t="s">
        <v>40</v>
      </c>
      <c r="E58" s="117">
        <v>311.32</v>
      </c>
      <c r="F58" s="153" t="str">
        <f t="shared" si="0"/>
        <v>-</v>
      </c>
    </row>
    <row r="59" spans="1:6" s="115" customFormat="1" ht="17.399999999999999" customHeight="1" x14ac:dyDescent="0.25">
      <c r="A59" s="150" t="s">
        <v>85</v>
      </c>
      <c r="B59" s="151" t="s">
        <v>30</v>
      </c>
      <c r="C59" s="152" t="s">
        <v>86</v>
      </c>
      <c r="D59" s="113" t="s">
        <v>40</v>
      </c>
      <c r="E59" s="153">
        <v>134280.74</v>
      </c>
      <c r="F59" s="153" t="str">
        <f t="shared" si="0"/>
        <v>-</v>
      </c>
    </row>
    <row r="60" spans="1:6" s="115" customFormat="1" ht="24.6" customHeight="1" x14ac:dyDescent="0.25">
      <c r="A60" s="146" t="s">
        <v>87</v>
      </c>
      <c r="B60" s="147" t="s">
        <v>30</v>
      </c>
      <c r="C60" s="149" t="s">
        <v>721</v>
      </c>
      <c r="D60" s="153" t="s">
        <v>40</v>
      </c>
      <c r="E60" s="113">
        <f>E61</f>
        <v>129480.74</v>
      </c>
      <c r="F60" s="153" t="str">
        <f t="shared" si="0"/>
        <v>-</v>
      </c>
    </row>
    <row r="61" spans="1:6" ht="54" customHeight="1" x14ac:dyDescent="0.25">
      <c r="A61" s="146" t="s">
        <v>88</v>
      </c>
      <c r="B61" s="147" t="s">
        <v>30</v>
      </c>
      <c r="C61" s="156" t="s">
        <v>89</v>
      </c>
      <c r="D61" s="153" t="s">
        <v>40</v>
      </c>
      <c r="E61" s="117">
        <v>129480.74</v>
      </c>
      <c r="F61" s="153" t="str">
        <f t="shared" si="0"/>
        <v>-</v>
      </c>
    </row>
    <row r="62" spans="1:6" ht="48" customHeight="1" x14ac:dyDescent="0.25">
      <c r="A62" s="146" t="s">
        <v>728</v>
      </c>
      <c r="B62" s="147" t="s">
        <v>30</v>
      </c>
      <c r="C62" s="156" t="s">
        <v>720</v>
      </c>
      <c r="D62" s="113" t="s">
        <v>40</v>
      </c>
      <c r="E62" s="117">
        <f>E63</f>
        <v>4800</v>
      </c>
      <c r="F62" s="153" t="str">
        <f t="shared" si="0"/>
        <v>-</v>
      </c>
    </row>
    <row r="63" spans="1:6" ht="72" customHeight="1" x14ac:dyDescent="0.25">
      <c r="A63" s="146" t="s">
        <v>692</v>
      </c>
      <c r="B63" s="147" t="s">
        <v>30</v>
      </c>
      <c r="C63" s="156" t="s">
        <v>691</v>
      </c>
      <c r="D63" s="153" t="s">
        <v>40</v>
      </c>
      <c r="E63" s="117">
        <v>4800</v>
      </c>
      <c r="F63" s="153" t="str">
        <f t="shared" si="0"/>
        <v>-</v>
      </c>
    </row>
    <row r="64" spans="1:6" s="115" customFormat="1" ht="37.200000000000003" customHeight="1" x14ac:dyDescent="0.25">
      <c r="A64" s="150" t="s">
        <v>90</v>
      </c>
      <c r="B64" s="151" t="s">
        <v>30</v>
      </c>
      <c r="C64" s="152" t="s">
        <v>669</v>
      </c>
      <c r="D64" s="153" t="s">
        <v>40</v>
      </c>
      <c r="E64" s="153">
        <v>2256444.1</v>
      </c>
      <c r="F64" s="153" t="str">
        <f t="shared" si="0"/>
        <v>-</v>
      </c>
    </row>
    <row r="65" spans="1:6" s="115" customFormat="1" ht="45.6" customHeight="1" x14ac:dyDescent="0.25">
      <c r="A65" s="146" t="s">
        <v>91</v>
      </c>
      <c r="B65" s="147" t="s">
        <v>30</v>
      </c>
      <c r="C65" s="149" t="s">
        <v>719</v>
      </c>
      <c r="D65" s="113" t="s">
        <v>40</v>
      </c>
      <c r="E65" s="153">
        <f>E66</f>
        <v>612446.69999999995</v>
      </c>
      <c r="F65" s="153" t="str">
        <f t="shared" si="0"/>
        <v>-</v>
      </c>
    </row>
    <row r="66" spans="1:6" ht="60" customHeight="1" x14ac:dyDescent="0.25">
      <c r="A66" s="154" t="s">
        <v>92</v>
      </c>
      <c r="B66" s="147" t="s">
        <v>30</v>
      </c>
      <c r="C66" s="156" t="s">
        <v>93</v>
      </c>
      <c r="D66" s="153" t="s">
        <v>40</v>
      </c>
      <c r="E66" s="117">
        <v>612446.69999999995</v>
      </c>
      <c r="F66" s="153" t="str">
        <f t="shared" si="0"/>
        <v>-</v>
      </c>
    </row>
    <row r="67" spans="1:6" ht="66" customHeight="1" x14ac:dyDescent="0.25">
      <c r="A67" s="154" t="s">
        <v>94</v>
      </c>
      <c r="B67" s="147" t="s">
        <v>30</v>
      </c>
      <c r="C67" s="156" t="s">
        <v>718</v>
      </c>
      <c r="D67" s="153" t="s">
        <v>40</v>
      </c>
      <c r="E67" s="117">
        <f>E68</f>
        <v>41579.379999999997</v>
      </c>
      <c r="F67" s="153" t="str">
        <f t="shared" si="0"/>
        <v>-</v>
      </c>
    </row>
    <row r="68" spans="1:6" ht="58.2" customHeight="1" x14ac:dyDescent="0.25">
      <c r="A68" s="146" t="s">
        <v>95</v>
      </c>
      <c r="B68" s="147" t="s">
        <v>30</v>
      </c>
      <c r="C68" s="156" t="s">
        <v>96</v>
      </c>
      <c r="D68" s="113" t="s">
        <v>40</v>
      </c>
      <c r="E68" s="117">
        <v>41579.379999999997</v>
      </c>
      <c r="F68" s="153" t="str">
        <f t="shared" si="0"/>
        <v>-</v>
      </c>
    </row>
    <row r="69" spans="1:6" ht="38.4" customHeight="1" x14ac:dyDescent="0.25">
      <c r="A69" s="146" t="s">
        <v>97</v>
      </c>
      <c r="B69" s="147" t="s">
        <v>30</v>
      </c>
      <c r="C69" s="156" t="s">
        <v>717</v>
      </c>
      <c r="D69" s="153" t="s">
        <v>40</v>
      </c>
      <c r="E69" s="117">
        <f>E70</f>
        <v>1286319.98</v>
      </c>
      <c r="F69" s="153" t="str">
        <f t="shared" si="0"/>
        <v>-</v>
      </c>
    </row>
    <row r="70" spans="1:6" ht="31.2" customHeight="1" x14ac:dyDescent="0.25">
      <c r="A70" s="154" t="s">
        <v>98</v>
      </c>
      <c r="B70" s="147" t="s">
        <v>30</v>
      </c>
      <c r="C70" s="156" t="s">
        <v>99</v>
      </c>
      <c r="D70" s="153" t="s">
        <v>40</v>
      </c>
      <c r="E70" s="117">
        <v>1286319.98</v>
      </c>
      <c r="F70" s="153" t="str">
        <f t="shared" si="0"/>
        <v>-</v>
      </c>
    </row>
    <row r="71" spans="1:6" ht="69.599999999999994" customHeight="1" x14ac:dyDescent="0.25">
      <c r="A71" s="154" t="s">
        <v>100</v>
      </c>
      <c r="B71" s="147" t="s">
        <v>30</v>
      </c>
      <c r="C71" s="156" t="s">
        <v>716</v>
      </c>
      <c r="D71" s="113" t="s">
        <v>40</v>
      </c>
      <c r="E71" s="117">
        <f>E72</f>
        <v>316098.03999999998</v>
      </c>
      <c r="F71" s="153" t="str">
        <f t="shared" si="0"/>
        <v>-</v>
      </c>
    </row>
    <row r="72" spans="1:6" ht="64.8" customHeight="1" x14ac:dyDescent="0.25">
      <c r="A72" s="154" t="s">
        <v>101</v>
      </c>
      <c r="B72" s="147" t="s">
        <v>30</v>
      </c>
      <c r="C72" s="156" t="s">
        <v>102</v>
      </c>
      <c r="D72" s="153" t="s">
        <v>40</v>
      </c>
      <c r="E72" s="117">
        <f>16098.04+300000</f>
        <v>316098.03999999998</v>
      </c>
      <c r="F72" s="153" t="str">
        <f t="shared" si="0"/>
        <v>-</v>
      </c>
    </row>
    <row r="73" spans="1:6" s="115" customFormat="1" ht="24.6" customHeight="1" x14ac:dyDescent="0.25">
      <c r="A73" s="150" t="s">
        <v>103</v>
      </c>
      <c r="B73" s="151" t="s">
        <v>30</v>
      </c>
      <c r="C73" s="152" t="s">
        <v>668</v>
      </c>
      <c r="D73" s="153" t="s">
        <v>40</v>
      </c>
      <c r="E73" s="153">
        <v>19.53</v>
      </c>
      <c r="F73" s="153" t="str">
        <f t="shared" si="0"/>
        <v>-</v>
      </c>
    </row>
    <row r="74" spans="1:6" s="115" customFormat="1" ht="24" customHeight="1" x14ac:dyDescent="0.25">
      <c r="A74" s="146" t="s">
        <v>104</v>
      </c>
      <c r="B74" s="155" t="s">
        <v>30</v>
      </c>
      <c r="C74" s="149" t="s">
        <v>715</v>
      </c>
      <c r="D74" s="113" t="s">
        <v>40</v>
      </c>
      <c r="E74" s="113">
        <f>E75</f>
        <v>19.53</v>
      </c>
      <c r="F74" s="153" t="str">
        <f t="shared" si="0"/>
        <v>-</v>
      </c>
    </row>
    <row r="75" spans="1:6" ht="57" customHeight="1" x14ac:dyDescent="0.25">
      <c r="A75" s="146" t="s">
        <v>105</v>
      </c>
      <c r="B75" s="147" t="s">
        <v>30</v>
      </c>
      <c r="C75" s="149" t="s">
        <v>106</v>
      </c>
      <c r="D75" s="153" t="s">
        <v>40</v>
      </c>
      <c r="E75" s="117">
        <v>19.53</v>
      </c>
      <c r="F75" s="153" t="str">
        <f t="shared" si="0"/>
        <v>-</v>
      </c>
    </row>
    <row r="76" spans="1:6" s="115" customFormat="1" ht="26.4" customHeight="1" x14ac:dyDescent="0.25">
      <c r="A76" s="150" t="s">
        <v>107</v>
      </c>
      <c r="B76" s="151" t="s">
        <v>30</v>
      </c>
      <c r="C76" s="152" t="s">
        <v>108</v>
      </c>
      <c r="D76" s="153" t="s">
        <v>40</v>
      </c>
      <c r="E76" s="153">
        <v>47183.34</v>
      </c>
      <c r="F76" s="153" t="str">
        <f t="shared" si="0"/>
        <v>-</v>
      </c>
    </row>
    <row r="77" spans="1:6" s="115" customFormat="1" ht="15.6" customHeight="1" x14ac:dyDescent="0.25">
      <c r="A77" s="146" t="s">
        <v>109</v>
      </c>
      <c r="B77" s="155" t="s">
        <v>30</v>
      </c>
      <c r="C77" s="149" t="s">
        <v>714</v>
      </c>
      <c r="D77" s="113" t="s">
        <v>40</v>
      </c>
      <c r="E77" s="113">
        <f>E78</f>
        <v>47183.34</v>
      </c>
      <c r="F77" s="153" t="str">
        <f t="shared" si="0"/>
        <v>-</v>
      </c>
    </row>
    <row r="78" spans="1:6" ht="30" customHeight="1" x14ac:dyDescent="0.25">
      <c r="A78" s="146" t="s">
        <v>110</v>
      </c>
      <c r="B78" s="147" t="s">
        <v>30</v>
      </c>
      <c r="C78" s="149" t="s">
        <v>111</v>
      </c>
      <c r="D78" s="153" t="s">
        <v>40</v>
      </c>
      <c r="E78" s="113">
        <v>47183.34</v>
      </c>
      <c r="F78" s="153" t="str">
        <f t="shared" si="0"/>
        <v>-</v>
      </c>
    </row>
    <row r="79" spans="1:6" s="115" customFormat="1" ht="28.8" customHeight="1" x14ac:dyDescent="0.25">
      <c r="A79" s="150" t="s">
        <v>705</v>
      </c>
      <c r="B79" s="151" t="s">
        <v>30</v>
      </c>
      <c r="C79" s="152" t="s">
        <v>667</v>
      </c>
      <c r="D79" s="153" t="s">
        <v>40</v>
      </c>
      <c r="E79" s="153">
        <f>E81+E83</f>
        <v>23136.27</v>
      </c>
      <c r="F79" s="153" t="str">
        <f t="shared" si="0"/>
        <v>-</v>
      </c>
    </row>
    <row r="80" spans="1:6" s="115" customFormat="1" ht="73.2" customHeight="1" x14ac:dyDescent="0.25">
      <c r="A80" s="146" t="s">
        <v>713</v>
      </c>
      <c r="B80" s="155" t="s">
        <v>30</v>
      </c>
      <c r="C80" s="149" t="s">
        <v>712</v>
      </c>
      <c r="D80" s="113" t="s">
        <v>40</v>
      </c>
      <c r="E80" s="113">
        <f>E81</f>
        <v>12500</v>
      </c>
      <c r="F80" s="153" t="str">
        <f t="shared" si="0"/>
        <v>-</v>
      </c>
    </row>
    <row r="81" spans="1:6" ht="74.400000000000006" customHeight="1" x14ac:dyDescent="0.25">
      <c r="A81" s="146" t="s">
        <v>693</v>
      </c>
      <c r="B81" s="147" t="s">
        <v>30</v>
      </c>
      <c r="C81" s="156" t="s">
        <v>673</v>
      </c>
      <c r="D81" s="153" t="s">
        <v>40</v>
      </c>
      <c r="E81" s="117">
        <v>12500</v>
      </c>
      <c r="F81" s="153" t="str">
        <f t="shared" si="0"/>
        <v>-</v>
      </c>
    </row>
    <row r="82" spans="1:6" ht="28.2" customHeight="1" x14ac:dyDescent="0.25">
      <c r="A82" s="146" t="s">
        <v>731</v>
      </c>
      <c r="B82" s="147" t="s">
        <v>30</v>
      </c>
      <c r="C82" s="156" t="s">
        <v>711</v>
      </c>
      <c r="D82" s="153" t="s">
        <v>40</v>
      </c>
      <c r="E82" s="117">
        <f>E83</f>
        <v>10636.27</v>
      </c>
      <c r="F82" s="153" t="str">
        <f t="shared" si="0"/>
        <v>-</v>
      </c>
    </row>
    <row r="83" spans="1:6" ht="43.8" customHeight="1" x14ac:dyDescent="0.25">
      <c r="A83" s="146" t="s">
        <v>694</v>
      </c>
      <c r="B83" s="147" t="s">
        <v>30</v>
      </c>
      <c r="C83" s="156" t="s">
        <v>674</v>
      </c>
      <c r="D83" s="113" t="s">
        <v>40</v>
      </c>
      <c r="E83" s="117">
        <v>10636.27</v>
      </c>
      <c r="F83" s="153" t="str">
        <f t="shared" si="0"/>
        <v>-</v>
      </c>
    </row>
    <row r="84" spans="1:6" s="115" customFormat="1" ht="22.2" customHeight="1" x14ac:dyDescent="0.25">
      <c r="A84" s="150" t="s">
        <v>112</v>
      </c>
      <c r="B84" s="151" t="s">
        <v>30</v>
      </c>
      <c r="C84" s="152" t="s">
        <v>113</v>
      </c>
      <c r="D84" s="153" t="s">
        <v>40</v>
      </c>
      <c r="E84" s="153">
        <f>E86+E88+E89+E90+E91+E92+E93+E95+E97</f>
        <v>239376.97999999998</v>
      </c>
      <c r="F84" s="153" t="str">
        <f t="shared" si="0"/>
        <v>-</v>
      </c>
    </row>
    <row r="85" spans="1:6" s="115" customFormat="1" ht="48" customHeight="1" x14ac:dyDescent="0.25">
      <c r="A85" s="146" t="s">
        <v>710</v>
      </c>
      <c r="B85" s="155" t="s">
        <v>30</v>
      </c>
      <c r="C85" s="149" t="s">
        <v>709</v>
      </c>
      <c r="D85" s="153" t="s">
        <v>40</v>
      </c>
      <c r="E85" s="113">
        <f>E86</f>
        <v>50</v>
      </c>
      <c r="F85" s="153" t="str">
        <f t="shared" ref="F85:F100" si="1">IF(OR(D85="-",IF(E85="-",0,E85)&gt;=IF(D85="-",0,D85)),"-",IF(D85="-",0,D85)-IF(E85="-",0,E85))</f>
        <v>-</v>
      </c>
    </row>
    <row r="86" spans="1:6" ht="56.4" customHeight="1" x14ac:dyDescent="0.25">
      <c r="A86" s="146" t="s">
        <v>695</v>
      </c>
      <c r="B86" s="147" t="s">
        <v>30</v>
      </c>
      <c r="C86" s="156" t="s">
        <v>660</v>
      </c>
      <c r="D86" s="113" t="s">
        <v>40</v>
      </c>
      <c r="E86" s="113">
        <v>50</v>
      </c>
      <c r="F86" s="153" t="str">
        <f t="shared" si="1"/>
        <v>-</v>
      </c>
    </row>
    <row r="87" spans="1:6" ht="61.2" customHeight="1" x14ac:dyDescent="0.25">
      <c r="A87" s="146" t="s">
        <v>729</v>
      </c>
      <c r="B87" s="147" t="s">
        <v>30</v>
      </c>
      <c r="C87" s="156" t="s">
        <v>708</v>
      </c>
      <c r="D87" s="153" t="s">
        <v>40</v>
      </c>
      <c r="E87" s="113">
        <f>E88+E89+E90+E91+E92+E93</f>
        <v>99326.98</v>
      </c>
      <c r="F87" s="153" t="str">
        <f t="shared" si="1"/>
        <v>-</v>
      </c>
    </row>
    <row r="88" spans="1:6" ht="54.6" customHeight="1" x14ac:dyDescent="0.25">
      <c r="A88" s="154" t="s">
        <v>696</v>
      </c>
      <c r="B88" s="147" t="s">
        <v>30</v>
      </c>
      <c r="C88" s="156" t="s">
        <v>661</v>
      </c>
      <c r="D88" s="153" t="s">
        <v>40</v>
      </c>
      <c r="E88" s="117">
        <v>64962.21</v>
      </c>
      <c r="F88" s="153" t="str">
        <f t="shared" si="1"/>
        <v>-</v>
      </c>
    </row>
    <row r="89" spans="1:6" ht="52.2" customHeight="1" x14ac:dyDescent="0.25">
      <c r="A89" s="154" t="s">
        <v>696</v>
      </c>
      <c r="B89" s="147" t="s">
        <v>30</v>
      </c>
      <c r="C89" s="156" t="s">
        <v>662</v>
      </c>
      <c r="D89" s="113" t="s">
        <v>40</v>
      </c>
      <c r="E89" s="117">
        <v>5000</v>
      </c>
      <c r="F89" s="153" t="str">
        <f t="shared" si="1"/>
        <v>-</v>
      </c>
    </row>
    <row r="90" spans="1:6" ht="54" customHeight="1" x14ac:dyDescent="0.25">
      <c r="A90" s="154" t="s">
        <v>696</v>
      </c>
      <c r="B90" s="147" t="s">
        <v>30</v>
      </c>
      <c r="C90" s="156" t="s">
        <v>663</v>
      </c>
      <c r="D90" s="153" t="s">
        <v>40</v>
      </c>
      <c r="E90" s="117">
        <v>1000</v>
      </c>
      <c r="F90" s="153" t="str">
        <f t="shared" si="1"/>
        <v>-</v>
      </c>
    </row>
    <row r="91" spans="1:6" ht="49.8" customHeight="1" x14ac:dyDescent="0.25">
      <c r="A91" s="154" t="s">
        <v>696</v>
      </c>
      <c r="B91" s="147" t="s">
        <v>30</v>
      </c>
      <c r="C91" s="156" t="s">
        <v>664</v>
      </c>
      <c r="D91" s="153" t="s">
        <v>40</v>
      </c>
      <c r="E91" s="117">
        <v>21000</v>
      </c>
      <c r="F91" s="153" t="str">
        <f t="shared" si="1"/>
        <v>-</v>
      </c>
    </row>
    <row r="92" spans="1:6" ht="51" customHeight="1" x14ac:dyDescent="0.25">
      <c r="A92" s="154" t="s">
        <v>696</v>
      </c>
      <c r="B92" s="147" t="s">
        <v>30</v>
      </c>
      <c r="C92" s="156" t="s">
        <v>675</v>
      </c>
      <c r="D92" s="113" t="s">
        <v>40</v>
      </c>
      <c r="E92" s="117">
        <v>5111.5</v>
      </c>
      <c r="F92" s="153" t="str">
        <f t="shared" si="1"/>
        <v>-</v>
      </c>
    </row>
    <row r="93" spans="1:6" ht="61.8" customHeight="1" x14ac:dyDescent="0.25">
      <c r="A93" s="146" t="s">
        <v>697</v>
      </c>
      <c r="B93" s="147" t="s">
        <v>30</v>
      </c>
      <c r="C93" s="156" t="s">
        <v>665</v>
      </c>
      <c r="D93" s="153" t="s">
        <v>40</v>
      </c>
      <c r="E93" s="117">
        <v>2253.27</v>
      </c>
      <c r="F93" s="153" t="str">
        <f t="shared" si="1"/>
        <v>-</v>
      </c>
    </row>
    <row r="94" spans="1:6" ht="27" customHeight="1" x14ac:dyDescent="0.25">
      <c r="A94" s="146" t="s">
        <v>730</v>
      </c>
      <c r="B94" s="147" t="s">
        <v>30</v>
      </c>
      <c r="C94" s="156" t="s">
        <v>706</v>
      </c>
      <c r="D94" s="153" t="s">
        <v>40</v>
      </c>
      <c r="E94" s="117">
        <f>E95</f>
        <v>100000</v>
      </c>
      <c r="F94" s="153" t="str">
        <f t="shared" si="1"/>
        <v>-</v>
      </c>
    </row>
    <row r="95" spans="1:6" ht="50.4" customHeight="1" x14ac:dyDescent="0.25">
      <c r="A95" s="146" t="s">
        <v>698</v>
      </c>
      <c r="B95" s="147" t="s">
        <v>30</v>
      </c>
      <c r="C95" s="156" t="s">
        <v>666</v>
      </c>
      <c r="D95" s="113" t="s">
        <v>40</v>
      </c>
      <c r="E95" s="117">
        <v>100000</v>
      </c>
      <c r="F95" s="153" t="str">
        <f t="shared" si="1"/>
        <v>-</v>
      </c>
    </row>
    <row r="96" spans="1:6" ht="50.4" customHeight="1" x14ac:dyDescent="0.25">
      <c r="A96" s="146" t="s">
        <v>707</v>
      </c>
      <c r="B96" s="147" t="s">
        <v>30</v>
      </c>
      <c r="C96" s="156" t="s">
        <v>659</v>
      </c>
      <c r="D96" s="153" t="s">
        <v>40</v>
      </c>
      <c r="E96" s="117">
        <v>40000</v>
      </c>
      <c r="F96" s="153" t="str">
        <f t="shared" si="1"/>
        <v>-</v>
      </c>
    </row>
    <row r="97" spans="1:6" ht="39.6" customHeight="1" x14ac:dyDescent="0.25">
      <c r="A97" s="146" t="s">
        <v>699</v>
      </c>
      <c r="B97" s="147" t="s">
        <v>30</v>
      </c>
      <c r="C97" s="149" t="s">
        <v>658</v>
      </c>
      <c r="D97" s="153" t="s">
        <v>40</v>
      </c>
      <c r="E97" s="113">
        <v>40000</v>
      </c>
      <c r="F97" s="153" t="str">
        <f t="shared" si="1"/>
        <v>-</v>
      </c>
    </row>
    <row r="98" spans="1:6" s="115" customFormat="1" ht="16.8" customHeight="1" x14ac:dyDescent="0.25">
      <c r="A98" s="150" t="s">
        <v>114</v>
      </c>
      <c r="B98" s="151" t="s">
        <v>30</v>
      </c>
      <c r="C98" s="152" t="s">
        <v>115</v>
      </c>
      <c r="D98" s="113" t="s">
        <v>40</v>
      </c>
      <c r="E98" s="153">
        <f>E100</f>
        <v>15171.26</v>
      </c>
      <c r="F98" s="153" t="str">
        <f t="shared" si="1"/>
        <v>-</v>
      </c>
    </row>
    <row r="99" spans="1:6" s="115" customFormat="1" ht="15" customHeight="1" x14ac:dyDescent="0.25">
      <c r="A99" s="146" t="s">
        <v>116</v>
      </c>
      <c r="B99" s="155" t="s">
        <v>30</v>
      </c>
      <c r="C99" s="149" t="s">
        <v>117</v>
      </c>
      <c r="D99" s="153" t="s">
        <v>40</v>
      </c>
      <c r="E99" s="153">
        <f>E100</f>
        <v>15171.26</v>
      </c>
      <c r="F99" s="153" t="str">
        <f t="shared" si="1"/>
        <v>-</v>
      </c>
    </row>
    <row r="100" spans="1:6" ht="25.8" customHeight="1" x14ac:dyDescent="0.25">
      <c r="A100" s="146" t="s">
        <v>118</v>
      </c>
      <c r="B100" s="147" t="s">
        <v>30</v>
      </c>
      <c r="C100" s="149" t="s">
        <v>119</v>
      </c>
      <c r="D100" s="153" t="s">
        <v>40</v>
      </c>
      <c r="E100" s="113">
        <v>15171.26</v>
      </c>
      <c r="F100" s="153" t="str">
        <f t="shared" si="1"/>
        <v>-</v>
      </c>
    </row>
    <row r="101" spans="1:6" s="115" customFormat="1" ht="22.8" customHeight="1" x14ac:dyDescent="0.25">
      <c r="A101" s="150" t="s">
        <v>120</v>
      </c>
      <c r="B101" s="151" t="s">
        <v>30</v>
      </c>
      <c r="C101" s="152" t="s">
        <v>121</v>
      </c>
      <c r="D101" s="153">
        <v>437578025.07999998</v>
      </c>
      <c r="E101" s="153">
        <v>43523931.729999997</v>
      </c>
      <c r="F101" s="153">
        <f>D101-E101</f>
        <v>394054093.34999996</v>
      </c>
    </row>
    <row r="102" spans="1:6" s="115" customFormat="1" ht="37.200000000000003" customHeight="1" x14ac:dyDescent="0.25">
      <c r="A102" s="150" t="s">
        <v>122</v>
      </c>
      <c r="B102" s="151" t="s">
        <v>30</v>
      </c>
      <c r="C102" s="152" t="s">
        <v>123</v>
      </c>
      <c r="D102" s="153">
        <v>437578025.07999998</v>
      </c>
      <c r="E102" s="153">
        <v>43838092.32</v>
      </c>
      <c r="F102" s="153">
        <f>D102-E102</f>
        <v>393739932.75999999</v>
      </c>
    </row>
    <row r="103" spans="1:6" ht="15" customHeight="1" x14ac:dyDescent="0.25">
      <c r="A103" s="146" t="s">
        <v>124</v>
      </c>
      <c r="B103" s="147" t="s">
        <v>30</v>
      </c>
      <c r="C103" s="149" t="s">
        <v>125</v>
      </c>
      <c r="D103" s="113" t="s">
        <v>40</v>
      </c>
      <c r="E103" s="113">
        <f>E105+E107</f>
        <v>5748842</v>
      </c>
      <c r="F103" s="113" t="str">
        <f t="shared" ref="F98:F108" si="2">IF(OR(D103="-",IF(E103="-",0,E103)&gt;=IF(D103="-",0,D103)),"-",IF(D103="-",0,D103)-IF(E103="-",0,E103))</f>
        <v>-</v>
      </c>
    </row>
    <row r="104" spans="1:6" ht="19.8" customHeight="1" x14ac:dyDescent="0.25">
      <c r="A104" s="146" t="s">
        <v>126</v>
      </c>
      <c r="B104" s="147" t="s">
        <v>30</v>
      </c>
      <c r="C104" s="149" t="s">
        <v>127</v>
      </c>
      <c r="D104" s="113" t="s">
        <v>40</v>
      </c>
      <c r="E104" s="113">
        <f>E105</f>
        <v>3735000</v>
      </c>
      <c r="F104" s="113" t="str">
        <f t="shared" si="2"/>
        <v>-</v>
      </c>
    </row>
    <row r="105" spans="1:6" ht="35.4" customHeight="1" x14ac:dyDescent="0.25">
      <c r="A105" s="146" t="s">
        <v>700</v>
      </c>
      <c r="B105" s="147" t="s">
        <v>30</v>
      </c>
      <c r="C105" s="149" t="s">
        <v>128</v>
      </c>
      <c r="D105" s="113" t="s">
        <v>40</v>
      </c>
      <c r="E105" s="114">
        <v>3735000</v>
      </c>
      <c r="F105" s="113" t="str">
        <f t="shared" si="2"/>
        <v>-</v>
      </c>
    </row>
    <row r="106" spans="1:6" ht="28.8" customHeight="1" x14ac:dyDescent="0.25">
      <c r="A106" s="146" t="s">
        <v>129</v>
      </c>
      <c r="B106" s="147" t="s">
        <v>30</v>
      </c>
      <c r="C106" s="149" t="s">
        <v>130</v>
      </c>
      <c r="D106" s="113" t="s">
        <v>40</v>
      </c>
      <c r="E106" s="113">
        <f>E107</f>
        <v>2013842</v>
      </c>
      <c r="F106" s="113" t="str">
        <f t="shared" si="2"/>
        <v>-</v>
      </c>
    </row>
    <row r="107" spans="1:6" ht="28.8" customHeight="1" x14ac:dyDescent="0.25">
      <c r="A107" s="146" t="s">
        <v>131</v>
      </c>
      <c r="B107" s="147" t="s">
        <v>30</v>
      </c>
      <c r="C107" s="149" t="s">
        <v>132</v>
      </c>
      <c r="D107" s="113" t="s">
        <v>40</v>
      </c>
      <c r="E107" s="114">
        <v>2013842</v>
      </c>
      <c r="F107" s="113" t="str">
        <f t="shared" si="2"/>
        <v>-</v>
      </c>
    </row>
    <row r="108" spans="1:6" ht="28.2" customHeight="1" x14ac:dyDescent="0.25">
      <c r="A108" s="146" t="s">
        <v>133</v>
      </c>
      <c r="B108" s="147" t="s">
        <v>30</v>
      </c>
      <c r="C108" s="149" t="s">
        <v>134</v>
      </c>
      <c r="D108" s="113" t="s">
        <v>40</v>
      </c>
      <c r="E108" s="113">
        <f>E109+E111+E110</f>
        <v>38089250.32</v>
      </c>
      <c r="F108" s="113" t="str">
        <f t="shared" si="2"/>
        <v>-</v>
      </c>
    </row>
    <row r="109" spans="1:6" ht="34.799999999999997" customHeight="1" x14ac:dyDescent="0.25">
      <c r="A109" s="146" t="s">
        <v>701</v>
      </c>
      <c r="B109" s="147" t="s">
        <v>30</v>
      </c>
      <c r="C109" s="112" t="s">
        <v>656</v>
      </c>
      <c r="D109" s="113" t="s">
        <v>40</v>
      </c>
      <c r="E109" s="113">
        <v>46500</v>
      </c>
      <c r="F109" s="113" t="s">
        <v>40</v>
      </c>
    </row>
    <row r="110" spans="1:6" ht="29.4" customHeight="1" x14ac:dyDescent="0.25">
      <c r="A110" s="146" t="s">
        <v>701</v>
      </c>
      <c r="B110" s="147" t="s">
        <v>30</v>
      </c>
      <c r="C110" s="112" t="s">
        <v>657</v>
      </c>
      <c r="D110" s="113" t="s">
        <v>40</v>
      </c>
      <c r="E110" s="113">
        <v>6670.32</v>
      </c>
      <c r="F110" s="113" t="s">
        <v>40</v>
      </c>
    </row>
    <row r="111" spans="1:6" ht="21.6" customHeight="1" x14ac:dyDescent="0.25">
      <c r="A111" s="146" t="s">
        <v>135</v>
      </c>
      <c r="B111" s="147" t="s">
        <v>30</v>
      </c>
      <c r="C111" s="149" t="s">
        <v>136</v>
      </c>
      <c r="D111" s="113" t="s">
        <v>40</v>
      </c>
      <c r="E111" s="114">
        <v>38036080</v>
      </c>
      <c r="F111" s="113" t="str">
        <f t="shared" ref="F111:F117" si="3">IF(OR(D111="-",IF(E111="-",0,E111)&gt;=IF(D111="-",0,D111)),"-",IF(D111="-",0,D111)-IF(E111="-",0,E111))</f>
        <v>-</v>
      </c>
    </row>
    <row r="112" spans="1:6" s="115" customFormat="1" ht="44.4" customHeight="1" x14ac:dyDescent="0.25">
      <c r="A112" s="150" t="s">
        <v>137</v>
      </c>
      <c r="B112" s="151" t="s">
        <v>30</v>
      </c>
      <c r="C112" s="152" t="s">
        <v>138</v>
      </c>
      <c r="D112" s="153" t="s">
        <v>40</v>
      </c>
      <c r="E112" s="153">
        <v>-314160.59000000003</v>
      </c>
      <c r="F112" s="153" t="str">
        <f t="shared" si="3"/>
        <v>-</v>
      </c>
    </row>
    <row r="113" spans="1:6" ht="40.200000000000003" customHeight="1" x14ac:dyDescent="0.25">
      <c r="A113" s="146" t="s">
        <v>139</v>
      </c>
      <c r="B113" s="147" t="s">
        <v>30</v>
      </c>
      <c r="C113" s="149" t="s">
        <v>140</v>
      </c>
      <c r="D113" s="113" t="s">
        <v>40</v>
      </c>
      <c r="E113" s="113">
        <v>-314160.59000000003</v>
      </c>
      <c r="F113" s="113" t="str">
        <f t="shared" si="3"/>
        <v>-</v>
      </c>
    </row>
    <row r="114" spans="1:6" ht="37.799999999999997" customHeight="1" x14ac:dyDescent="0.25">
      <c r="A114" s="146" t="s">
        <v>702</v>
      </c>
      <c r="B114" s="147" t="s">
        <v>30</v>
      </c>
      <c r="C114" s="149" t="s">
        <v>654</v>
      </c>
      <c r="D114" s="113" t="s">
        <v>40</v>
      </c>
      <c r="E114" s="113">
        <v>-19559.66</v>
      </c>
      <c r="F114" s="113" t="str">
        <f t="shared" si="3"/>
        <v>-</v>
      </c>
    </row>
    <row r="115" spans="1:6" ht="37.200000000000003" customHeight="1" x14ac:dyDescent="0.25">
      <c r="A115" s="146" t="s">
        <v>703</v>
      </c>
      <c r="B115" s="147" t="s">
        <v>30</v>
      </c>
      <c r="C115" s="149" t="s">
        <v>655</v>
      </c>
      <c r="D115" s="113" t="s">
        <v>40</v>
      </c>
      <c r="E115" s="113">
        <v>-265143.32</v>
      </c>
      <c r="F115" s="113" t="s">
        <v>40</v>
      </c>
    </row>
    <row r="116" spans="1:6" ht="35.4" customHeight="1" x14ac:dyDescent="0.25">
      <c r="A116" s="146" t="s">
        <v>704</v>
      </c>
      <c r="B116" s="147" t="s">
        <v>30</v>
      </c>
      <c r="C116" s="149" t="s">
        <v>141</v>
      </c>
      <c r="D116" s="113"/>
      <c r="E116" s="113">
        <v>-0.01</v>
      </c>
      <c r="F116" s="113" t="s">
        <v>40</v>
      </c>
    </row>
    <row r="117" spans="1:6" ht="40.200000000000003" customHeight="1" x14ac:dyDescent="0.25">
      <c r="A117" s="146" t="s">
        <v>704</v>
      </c>
      <c r="B117" s="147" t="s">
        <v>30</v>
      </c>
      <c r="C117" s="149" t="s">
        <v>142</v>
      </c>
      <c r="D117" s="113" t="s">
        <v>40</v>
      </c>
      <c r="E117" s="113">
        <v>-29457.599999999999</v>
      </c>
      <c r="F117" s="113" t="str">
        <f t="shared" si="3"/>
        <v>-</v>
      </c>
    </row>
    <row r="118" spans="1:6" ht="12.75" customHeight="1" x14ac:dyDescent="0.25">
      <c r="A118" s="116"/>
      <c r="B118" s="74"/>
      <c r="C118" s="133"/>
      <c r="D118" s="134"/>
      <c r="E118" s="135"/>
      <c r="F118" s="134"/>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1 F23 F25 F27 F29 F31 F33 F35 F37 F39 F41 F43 F45 F47 F49 F51 F53 F55 F57 F59 F61 F63 F65 F67 F69 F71 F73 F75 F77 F79 F81 F83 F85 F87 F89 F91 F93 F95 F97 F99">
    <cfRule type="cellIs" priority="1" stopIfTrue="1" operator="equal">
      <formula>0</formula>
    </cfRule>
  </conditionalFormatting>
  <pageMargins left="0.25" right="0.25" top="0.75" bottom="0.75" header="0.3" footer="0.3"/>
  <pageSetup paperSize="9" scale="72"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62"/>
  <sheetViews>
    <sheetView showGridLines="0" tabSelected="1" view="pageBreakPreview" topLeftCell="A337" zoomScale="80" zoomScaleNormal="130" zoomScaleSheetLayoutView="80" workbookViewId="0">
      <selection activeCell="R341" sqref="R341"/>
    </sheetView>
  </sheetViews>
  <sheetFormatPr defaultColWidth="9.109375" defaultRowHeight="12.75" customHeight="1" x14ac:dyDescent="0.25"/>
  <cols>
    <col min="1" max="1" width="31.77734375" style="51" customWidth="1"/>
    <col min="2" max="2" width="4.33203125" style="51" customWidth="1"/>
    <col min="3" max="3" width="20.77734375" style="51" customWidth="1"/>
    <col min="4" max="4" width="18.88671875" style="51" customWidth="1"/>
    <col min="5" max="6" width="18.6640625" style="51" customWidth="1"/>
    <col min="7" max="16384" width="9.109375" style="51"/>
  </cols>
  <sheetData>
    <row r="2" spans="1:6" ht="15" customHeight="1" x14ac:dyDescent="0.25">
      <c r="A2" s="77" t="s">
        <v>143</v>
      </c>
      <c r="B2" s="77"/>
      <c r="C2" s="77"/>
      <c r="D2" s="77"/>
      <c r="E2" s="66"/>
      <c r="F2" s="61" t="s">
        <v>144</v>
      </c>
    </row>
    <row r="3" spans="1:6" ht="13.5" customHeight="1" x14ac:dyDescent="0.25">
      <c r="A3" s="1"/>
      <c r="B3" s="1"/>
      <c r="C3" s="3"/>
      <c r="D3" s="4"/>
      <c r="E3" s="4"/>
      <c r="F3" s="4"/>
    </row>
    <row r="4" spans="1:6" ht="10.199999999999999" customHeight="1" x14ac:dyDescent="0.25">
      <c r="A4" s="157" t="s">
        <v>20</v>
      </c>
      <c r="B4" s="137" t="s">
        <v>21</v>
      </c>
      <c r="C4" s="137" t="s">
        <v>145</v>
      </c>
      <c r="D4" s="139" t="s">
        <v>23</v>
      </c>
      <c r="E4" s="158" t="s">
        <v>24</v>
      </c>
      <c r="F4" s="139" t="s">
        <v>25</v>
      </c>
    </row>
    <row r="5" spans="1:6" ht="5.4" customHeight="1" x14ac:dyDescent="0.25">
      <c r="A5" s="157"/>
      <c r="B5" s="137"/>
      <c r="C5" s="137"/>
      <c r="D5" s="139"/>
      <c r="E5" s="158"/>
      <c r="F5" s="139"/>
    </row>
    <row r="6" spans="1:6" ht="9.6" customHeight="1" x14ac:dyDescent="0.25">
      <c r="A6" s="157"/>
      <c r="B6" s="137"/>
      <c r="C6" s="137"/>
      <c r="D6" s="139"/>
      <c r="E6" s="158"/>
      <c r="F6" s="139"/>
    </row>
    <row r="7" spans="1:6" ht="6" customHeight="1" x14ac:dyDescent="0.25">
      <c r="A7" s="157"/>
      <c r="B7" s="137"/>
      <c r="C7" s="137"/>
      <c r="D7" s="139"/>
      <c r="E7" s="158"/>
      <c r="F7" s="139"/>
    </row>
    <row r="8" spans="1:6" ht="6.6" customHeight="1" x14ac:dyDescent="0.25">
      <c r="A8" s="157"/>
      <c r="B8" s="137"/>
      <c r="C8" s="137"/>
      <c r="D8" s="139"/>
      <c r="E8" s="158"/>
      <c r="F8" s="139"/>
    </row>
    <row r="9" spans="1:6" ht="10.95" customHeight="1" x14ac:dyDescent="0.25">
      <c r="A9" s="157"/>
      <c r="B9" s="137"/>
      <c r="C9" s="137"/>
      <c r="D9" s="139"/>
      <c r="E9" s="158"/>
      <c r="F9" s="139"/>
    </row>
    <row r="10" spans="1:6" ht="4.2" hidden="1" customHeight="1" x14ac:dyDescent="0.25">
      <c r="A10" s="157"/>
      <c r="B10" s="137"/>
      <c r="C10" s="159"/>
      <c r="D10" s="139"/>
      <c r="E10" s="160"/>
      <c r="F10" s="161"/>
    </row>
    <row r="11" spans="1:6" ht="13.2" hidden="1" customHeight="1" x14ac:dyDescent="0.25">
      <c r="A11" s="157"/>
      <c r="B11" s="137"/>
      <c r="C11" s="159"/>
      <c r="D11" s="139"/>
      <c r="E11" s="160"/>
      <c r="F11" s="161"/>
    </row>
    <row r="12" spans="1:6" ht="13.5" customHeight="1" x14ac:dyDescent="0.25">
      <c r="A12" s="142">
        <v>1</v>
      </c>
      <c r="B12" s="142">
        <v>2</v>
      </c>
      <c r="C12" s="142">
        <v>3</v>
      </c>
      <c r="D12" s="144" t="s">
        <v>26</v>
      </c>
      <c r="E12" s="144" t="s">
        <v>27</v>
      </c>
      <c r="F12" s="144" t="s">
        <v>28</v>
      </c>
    </row>
    <row r="13" spans="1:6" ht="13.2" x14ac:dyDescent="0.25">
      <c r="A13" s="162" t="s">
        <v>146</v>
      </c>
      <c r="B13" s="151" t="s">
        <v>147</v>
      </c>
      <c r="C13" s="163" t="s">
        <v>148</v>
      </c>
      <c r="D13" s="164">
        <f>D15+D107+D127+D162+D193+D255+D282+D335+D355</f>
        <v>686343484.18000019</v>
      </c>
      <c r="E13" s="164">
        <f>E15+E107+E127+E162+E193+E255+E282+E335+E355</f>
        <v>65976325.149999999</v>
      </c>
      <c r="F13" s="164">
        <f>D13-E13</f>
        <v>620367159.03000021</v>
      </c>
    </row>
    <row r="14" spans="1:6" ht="13.2" x14ac:dyDescent="0.25">
      <c r="A14" s="165" t="s">
        <v>32</v>
      </c>
      <c r="B14" s="166"/>
      <c r="C14" s="167"/>
      <c r="D14" s="168"/>
      <c r="E14" s="166"/>
      <c r="F14" s="166"/>
    </row>
    <row r="15" spans="1:6" ht="13.2" x14ac:dyDescent="0.25">
      <c r="A15" s="162" t="s">
        <v>149</v>
      </c>
      <c r="B15" s="151" t="s">
        <v>147</v>
      </c>
      <c r="C15" s="163" t="s">
        <v>150</v>
      </c>
      <c r="D15" s="164">
        <f>D16+D25+D31+D29</f>
        <v>117425920.81</v>
      </c>
      <c r="E15" s="164">
        <f>E16+E25+E31+E29</f>
        <v>9293603.9100000001</v>
      </c>
      <c r="F15" s="169">
        <f>D15-E15</f>
        <v>108132316.90000001</v>
      </c>
    </row>
    <row r="16" spans="1:6" ht="78.599999999999994" customHeight="1" x14ac:dyDescent="0.25">
      <c r="A16" s="170" t="s">
        <v>151</v>
      </c>
      <c r="B16" s="147" t="s">
        <v>147</v>
      </c>
      <c r="C16" s="171" t="s">
        <v>152</v>
      </c>
      <c r="D16" s="65">
        <f>D17+FIO</f>
        <v>97861766.269999996</v>
      </c>
      <c r="E16" s="65">
        <f>E17+E21</f>
        <v>9114474.5</v>
      </c>
      <c r="F16" s="169">
        <f t="shared" ref="F16:F79" si="0">D16-E16</f>
        <v>88747291.769999996</v>
      </c>
    </row>
    <row r="17" spans="1:6" ht="27.6" customHeight="1" x14ac:dyDescent="0.25">
      <c r="A17" s="170" t="s">
        <v>153</v>
      </c>
      <c r="B17" s="147" t="s">
        <v>147</v>
      </c>
      <c r="C17" s="171" t="s">
        <v>154</v>
      </c>
      <c r="D17" s="65">
        <f>D18+D19+D20</f>
        <v>17657137.550000001</v>
      </c>
      <c r="E17" s="65">
        <f t="shared" ref="E17" si="1">E18+E19+E20</f>
        <v>1699979.87</v>
      </c>
      <c r="F17" s="169">
        <f t="shared" si="0"/>
        <v>15957157.68</v>
      </c>
    </row>
    <row r="18" spans="1:6" ht="13.2" x14ac:dyDescent="0.25">
      <c r="A18" s="170" t="s">
        <v>155</v>
      </c>
      <c r="B18" s="147" t="s">
        <v>147</v>
      </c>
      <c r="C18" s="171" t="s">
        <v>156</v>
      </c>
      <c r="D18" s="65">
        <f>D94</f>
        <v>13035636.91</v>
      </c>
      <c r="E18" s="65">
        <f>E94</f>
        <v>884909.65</v>
      </c>
      <c r="F18" s="169">
        <f t="shared" si="0"/>
        <v>12150727.26</v>
      </c>
    </row>
    <row r="19" spans="1:6" ht="27" customHeight="1" x14ac:dyDescent="0.25">
      <c r="A19" s="170" t="s">
        <v>157</v>
      </c>
      <c r="B19" s="147" t="s">
        <v>147</v>
      </c>
      <c r="C19" s="171" t="s">
        <v>158</v>
      </c>
      <c r="D19" s="65">
        <f>D95</f>
        <v>704334.39</v>
      </c>
      <c r="E19" s="65">
        <f t="shared" ref="E19" si="2">E95</f>
        <v>0</v>
      </c>
      <c r="F19" s="169">
        <f t="shared" si="0"/>
        <v>704334.39</v>
      </c>
    </row>
    <row r="20" spans="1:6" ht="49.8" customHeight="1" x14ac:dyDescent="0.25">
      <c r="A20" s="170" t="s">
        <v>159</v>
      </c>
      <c r="B20" s="147" t="s">
        <v>147</v>
      </c>
      <c r="C20" s="171" t="s">
        <v>160</v>
      </c>
      <c r="D20" s="65">
        <f>D96</f>
        <v>3917166.25</v>
      </c>
      <c r="E20" s="65">
        <f t="shared" ref="E20" si="3">E96</f>
        <v>815070.22</v>
      </c>
      <c r="F20" s="169">
        <f t="shared" si="0"/>
        <v>3102096.0300000003</v>
      </c>
    </row>
    <row r="21" spans="1:6" ht="33.6" customHeight="1" x14ac:dyDescent="0.25">
      <c r="A21" s="170" t="s">
        <v>161</v>
      </c>
      <c r="B21" s="147" t="s">
        <v>147</v>
      </c>
      <c r="C21" s="171" t="s">
        <v>162</v>
      </c>
      <c r="D21" s="65">
        <f>D22+D23+D24</f>
        <v>80204628.719999999</v>
      </c>
      <c r="E21" s="65">
        <f>E22+E23+E24</f>
        <v>7414494.6299999999</v>
      </c>
      <c r="F21" s="169">
        <f t="shared" si="0"/>
        <v>72790134.090000004</v>
      </c>
    </row>
    <row r="22" spans="1:6" ht="33" customHeight="1" x14ac:dyDescent="0.25">
      <c r="A22" s="170" t="s">
        <v>163</v>
      </c>
      <c r="B22" s="147" t="s">
        <v>147</v>
      </c>
      <c r="C22" s="171" t="s">
        <v>164</v>
      </c>
      <c r="D22" s="65">
        <f>D42+D55+D72</f>
        <v>59914441.890000001</v>
      </c>
      <c r="E22" s="65">
        <f t="shared" ref="E22" si="4">E42+E55+E72</f>
        <v>4243434.0600000005</v>
      </c>
      <c r="F22" s="169">
        <f t="shared" si="0"/>
        <v>55671007.829999998</v>
      </c>
    </row>
    <row r="23" spans="1:6" ht="43.2" customHeight="1" x14ac:dyDescent="0.25">
      <c r="A23" s="170" t="s">
        <v>165</v>
      </c>
      <c r="B23" s="147" t="s">
        <v>147</v>
      </c>
      <c r="C23" s="171" t="s">
        <v>166</v>
      </c>
      <c r="D23" s="65">
        <f>D43+D48+D56+D73</f>
        <v>2190380.98</v>
      </c>
      <c r="E23" s="65">
        <f t="shared" ref="E23" si="5">E43+E48+E56+E73</f>
        <v>81680.02</v>
      </c>
      <c r="F23" s="169">
        <f t="shared" si="0"/>
        <v>2108700.96</v>
      </c>
    </row>
    <row r="24" spans="1:6" ht="55.8" customHeight="1" x14ac:dyDescent="0.25">
      <c r="A24" s="170" t="s">
        <v>167</v>
      </c>
      <c r="B24" s="147" t="s">
        <v>147</v>
      </c>
      <c r="C24" s="171" t="s">
        <v>168</v>
      </c>
      <c r="D24" s="65">
        <f>D44+D57+D74</f>
        <v>18099805.850000001</v>
      </c>
      <c r="E24" s="65">
        <f t="shared" ref="E24" si="6">E44+E57+E74</f>
        <v>3089380.55</v>
      </c>
      <c r="F24" s="169">
        <f t="shared" si="0"/>
        <v>15010425.300000001</v>
      </c>
    </row>
    <row r="25" spans="1:6" ht="48.6" customHeight="1" x14ac:dyDescent="0.25">
      <c r="A25" s="170" t="s">
        <v>169</v>
      </c>
      <c r="B25" s="147" t="s">
        <v>147</v>
      </c>
      <c r="C25" s="171" t="s">
        <v>170</v>
      </c>
      <c r="D25" s="65">
        <f>D26</f>
        <v>18131952.539999999</v>
      </c>
      <c r="E25" s="65">
        <f t="shared" ref="E25" si="7">E26</f>
        <v>121698.64000000001</v>
      </c>
      <c r="F25" s="169">
        <f t="shared" si="0"/>
        <v>18010253.899999999</v>
      </c>
    </row>
    <row r="26" spans="1:6" ht="46.2" customHeight="1" x14ac:dyDescent="0.25">
      <c r="A26" s="170" t="s">
        <v>171</v>
      </c>
      <c r="B26" s="147" t="s">
        <v>147</v>
      </c>
      <c r="C26" s="171" t="s">
        <v>172</v>
      </c>
      <c r="D26" s="65">
        <f>D27+D28</f>
        <v>18131952.539999999</v>
      </c>
      <c r="E26" s="65">
        <f t="shared" ref="E26" si="8">E27+E28</f>
        <v>121698.64000000001</v>
      </c>
      <c r="F26" s="169">
        <f t="shared" si="0"/>
        <v>18010253.899999999</v>
      </c>
    </row>
    <row r="27" spans="1:6" ht="43.8" customHeight="1" x14ac:dyDescent="0.25">
      <c r="A27" s="170" t="s">
        <v>173</v>
      </c>
      <c r="B27" s="147" t="s">
        <v>147</v>
      </c>
      <c r="C27" s="171" t="s">
        <v>174</v>
      </c>
      <c r="D27" s="65">
        <f>D60+D77+D99</f>
        <v>3040760.09</v>
      </c>
      <c r="E27" s="65">
        <f>E60+E77+E99</f>
        <v>42550.41</v>
      </c>
      <c r="F27" s="169">
        <f t="shared" si="0"/>
        <v>2998209.6799999997</v>
      </c>
    </row>
    <row r="28" spans="1:6" ht="13.2" x14ac:dyDescent="0.25">
      <c r="A28" s="170" t="s">
        <v>175</v>
      </c>
      <c r="B28" s="147" t="s">
        <v>147</v>
      </c>
      <c r="C28" s="171" t="s">
        <v>176</v>
      </c>
      <c r="D28" s="65">
        <f>D51+D61+D78+D100+D87</f>
        <v>15091192.449999999</v>
      </c>
      <c r="E28" s="65">
        <f>E61+E100</f>
        <v>79148.23000000001</v>
      </c>
      <c r="F28" s="169">
        <f t="shared" si="0"/>
        <v>15012044.219999999</v>
      </c>
    </row>
    <row r="29" spans="1:6" ht="25.8" customHeight="1" x14ac:dyDescent="0.25">
      <c r="A29" s="170" t="s">
        <v>454</v>
      </c>
      <c r="B29" s="147"/>
      <c r="C29" s="171" t="s">
        <v>652</v>
      </c>
      <c r="D29" s="65">
        <v>7500</v>
      </c>
      <c r="E29" s="65">
        <v>7500</v>
      </c>
      <c r="F29" s="169">
        <f t="shared" si="0"/>
        <v>0</v>
      </c>
    </row>
    <row r="30" spans="1:6" ht="21.6" customHeight="1" x14ac:dyDescent="0.25">
      <c r="A30" s="170" t="s">
        <v>466</v>
      </c>
      <c r="B30" s="147"/>
      <c r="C30" s="171" t="s">
        <v>653</v>
      </c>
      <c r="D30" s="65">
        <f>D29</f>
        <v>7500</v>
      </c>
      <c r="E30" s="65">
        <v>7500</v>
      </c>
      <c r="F30" s="169">
        <f t="shared" si="0"/>
        <v>0</v>
      </c>
    </row>
    <row r="31" spans="1:6" ht="13.2" x14ac:dyDescent="0.25">
      <c r="A31" s="170" t="s">
        <v>177</v>
      </c>
      <c r="B31" s="147" t="s">
        <v>147</v>
      </c>
      <c r="C31" s="171" t="s">
        <v>178</v>
      </c>
      <c r="D31" s="65">
        <f>D32+D34+D38</f>
        <v>1424702</v>
      </c>
      <c r="E31" s="65">
        <f>E32+E34</f>
        <v>49930.77</v>
      </c>
      <c r="F31" s="169">
        <f t="shared" si="0"/>
        <v>1374771.23</v>
      </c>
    </row>
    <row r="32" spans="1:6" ht="21" customHeight="1" x14ac:dyDescent="0.25">
      <c r="A32" s="170" t="s">
        <v>179</v>
      </c>
      <c r="B32" s="147" t="s">
        <v>147</v>
      </c>
      <c r="C32" s="171" t="s">
        <v>180</v>
      </c>
      <c r="D32" s="65">
        <f>D33</f>
        <v>100000</v>
      </c>
      <c r="E32" s="65">
        <f t="shared" ref="E32" si="9">E33</f>
        <v>47282</v>
      </c>
      <c r="F32" s="169">
        <f t="shared" si="0"/>
        <v>52718</v>
      </c>
    </row>
    <row r="33" spans="1:6" ht="48" customHeight="1" x14ac:dyDescent="0.25">
      <c r="A33" s="170" t="s">
        <v>181</v>
      </c>
      <c r="B33" s="147" t="s">
        <v>147</v>
      </c>
      <c r="C33" s="171" t="s">
        <v>182</v>
      </c>
      <c r="D33" s="65">
        <f>D64</f>
        <v>100000</v>
      </c>
      <c r="E33" s="65">
        <f>E64</f>
        <v>47282</v>
      </c>
      <c r="F33" s="169">
        <f t="shared" si="0"/>
        <v>52718</v>
      </c>
    </row>
    <row r="34" spans="1:6" ht="27.6" customHeight="1" x14ac:dyDescent="0.25">
      <c r="A34" s="170" t="s">
        <v>183</v>
      </c>
      <c r="B34" s="147" t="s">
        <v>147</v>
      </c>
      <c r="C34" s="171" t="s">
        <v>184</v>
      </c>
      <c r="D34" s="65">
        <f>D65+D80+D104</f>
        <v>532202</v>
      </c>
      <c r="E34" s="65">
        <f>E65+E80+E104</f>
        <v>2648.77</v>
      </c>
      <c r="F34" s="169">
        <f t="shared" si="0"/>
        <v>529553.23</v>
      </c>
    </row>
    <row r="35" spans="1:6" ht="30" customHeight="1" x14ac:dyDescent="0.25">
      <c r="A35" s="170" t="s">
        <v>185</v>
      </c>
      <c r="B35" s="147" t="s">
        <v>147</v>
      </c>
      <c r="C35" s="171" t="s">
        <v>186</v>
      </c>
      <c r="D35" s="65">
        <f>D66+D81+D105</f>
        <v>18957</v>
      </c>
      <c r="E35" s="65">
        <f>E81+E105</f>
        <v>0</v>
      </c>
      <c r="F35" s="169">
        <f t="shared" si="0"/>
        <v>18957</v>
      </c>
    </row>
    <row r="36" spans="1:6" ht="19.2" customHeight="1" x14ac:dyDescent="0.25">
      <c r="A36" s="170" t="s">
        <v>187</v>
      </c>
      <c r="B36" s="147" t="s">
        <v>147</v>
      </c>
      <c r="C36" s="171" t="s">
        <v>188</v>
      </c>
      <c r="D36" s="65">
        <f>D67+D82+D106</f>
        <v>389045</v>
      </c>
      <c r="E36" s="65">
        <f>E68+E83</f>
        <v>2648.77</v>
      </c>
      <c r="F36" s="169">
        <f t="shared" si="0"/>
        <v>386396.23</v>
      </c>
    </row>
    <row r="37" spans="1:6" ht="22.8" customHeight="1" x14ac:dyDescent="0.25">
      <c r="A37" s="170" t="s">
        <v>189</v>
      </c>
      <c r="B37" s="147" t="s">
        <v>147</v>
      </c>
      <c r="C37" s="171" t="s">
        <v>190</v>
      </c>
      <c r="D37" s="65">
        <f>D68+D83</f>
        <v>124200</v>
      </c>
      <c r="E37" s="65">
        <f t="shared" ref="E37" si="10">E68+E83</f>
        <v>2648.77</v>
      </c>
      <c r="F37" s="169">
        <f t="shared" si="0"/>
        <v>121551.23</v>
      </c>
    </row>
    <row r="38" spans="1:6" ht="21" customHeight="1" x14ac:dyDescent="0.25">
      <c r="A38" s="170" t="s">
        <v>191</v>
      </c>
      <c r="B38" s="147" t="s">
        <v>147</v>
      </c>
      <c r="C38" s="171" t="s">
        <v>192</v>
      </c>
      <c r="D38" s="65">
        <f>D90</f>
        <v>792500</v>
      </c>
      <c r="E38" s="65">
        <v>0</v>
      </c>
      <c r="F38" s="169">
        <f t="shared" si="0"/>
        <v>792500</v>
      </c>
    </row>
    <row r="39" spans="1:6" ht="58.8" customHeight="1" x14ac:dyDescent="0.25">
      <c r="A39" s="162" t="s">
        <v>193</v>
      </c>
      <c r="B39" s="151" t="s">
        <v>147</v>
      </c>
      <c r="C39" s="163" t="s">
        <v>623</v>
      </c>
      <c r="D39" s="164">
        <f>D40</f>
        <v>3248825.06</v>
      </c>
      <c r="E39" s="164">
        <f t="shared" ref="E39" si="11">E40</f>
        <v>296223.83</v>
      </c>
      <c r="F39" s="169">
        <f t="shared" si="0"/>
        <v>2952601.23</v>
      </c>
    </row>
    <row r="40" spans="1:6" ht="72.599999999999994" customHeight="1" x14ac:dyDescent="0.25">
      <c r="A40" s="170" t="s">
        <v>151</v>
      </c>
      <c r="B40" s="147" t="s">
        <v>147</v>
      </c>
      <c r="C40" s="171" t="s">
        <v>624</v>
      </c>
      <c r="D40" s="65">
        <f>D41</f>
        <v>3248825.06</v>
      </c>
      <c r="E40" s="65">
        <f>E41</f>
        <v>296223.83</v>
      </c>
      <c r="F40" s="169">
        <f t="shared" si="0"/>
        <v>2952601.23</v>
      </c>
    </row>
    <row r="41" spans="1:6" ht="36.6" customHeight="1" x14ac:dyDescent="0.25">
      <c r="A41" s="170" t="s">
        <v>161</v>
      </c>
      <c r="B41" s="147" t="s">
        <v>147</v>
      </c>
      <c r="C41" s="171" t="s">
        <v>625</v>
      </c>
      <c r="D41" s="65">
        <f>D42+D43+D44</f>
        <v>3248825.06</v>
      </c>
      <c r="E41" s="65">
        <f>E42+E44</f>
        <v>296223.83</v>
      </c>
      <c r="F41" s="169">
        <f t="shared" si="0"/>
        <v>2952601.23</v>
      </c>
    </row>
    <row r="42" spans="1:6" ht="39" customHeight="1" x14ac:dyDescent="0.25">
      <c r="A42" s="170" t="s">
        <v>163</v>
      </c>
      <c r="B42" s="147" t="s">
        <v>147</v>
      </c>
      <c r="C42" s="171" t="s">
        <v>627</v>
      </c>
      <c r="D42" s="65">
        <v>2631766.38</v>
      </c>
      <c r="E42" s="65">
        <v>169481.12</v>
      </c>
      <c r="F42" s="169">
        <f t="shared" si="0"/>
        <v>2462285.2599999998</v>
      </c>
    </row>
    <row r="43" spans="1:6" ht="51" customHeight="1" x14ac:dyDescent="0.25">
      <c r="A43" s="170" t="s">
        <v>165</v>
      </c>
      <c r="B43" s="147" t="s">
        <v>147</v>
      </c>
      <c r="C43" s="171" t="s">
        <v>626</v>
      </c>
      <c r="D43" s="65">
        <v>60126</v>
      </c>
      <c r="E43" s="65">
        <v>0</v>
      </c>
      <c r="F43" s="169">
        <f t="shared" si="0"/>
        <v>60126</v>
      </c>
    </row>
    <row r="44" spans="1:6" ht="58.8" customHeight="1" x14ac:dyDescent="0.25">
      <c r="A44" s="170" t="s">
        <v>167</v>
      </c>
      <c r="B44" s="147" t="s">
        <v>147</v>
      </c>
      <c r="C44" s="171" t="s">
        <v>628</v>
      </c>
      <c r="D44" s="65">
        <v>556932.68000000005</v>
      </c>
      <c r="E44" s="65">
        <v>126742.71</v>
      </c>
      <c r="F44" s="169">
        <f t="shared" si="0"/>
        <v>430189.97000000003</v>
      </c>
    </row>
    <row r="45" spans="1:6" ht="58.8" customHeight="1" x14ac:dyDescent="0.25">
      <c r="A45" s="170" t="s">
        <v>193</v>
      </c>
      <c r="B45" s="147" t="s">
        <v>147</v>
      </c>
      <c r="C45" s="172" t="s">
        <v>631</v>
      </c>
      <c r="D45" s="75">
        <f>D47+D49</f>
        <v>50000</v>
      </c>
      <c r="E45" s="65">
        <v>0</v>
      </c>
      <c r="F45" s="169">
        <f t="shared" si="0"/>
        <v>50000</v>
      </c>
    </row>
    <row r="46" spans="1:6" ht="80.400000000000006" customHeight="1" x14ac:dyDescent="0.25">
      <c r="A46" s="170" t="s">
        <v>151</v>
      </c>
      <c r="B46" s="147"/>
      <c r="C46" s="171" t="s">
        <v>645</v>
      </c>
      <c r="D46" s="75">
        <f>D47</f>
        <v>5000</v>
      </c>
      <c r="E46" s="65">
        <v>0</v>
      </c>
      <c r="F46" s="169">
        <f t="shared" si="0"/>
        <v>5000</v>
      </c>
    </row>
    <row r="47" spans="1:6" ht="46.8" customHeight="1" x14ac:dyDescent="0.25">
      <c r="A47" s="170" t="s">
        <v>161</v>
      </c>
      <c r="B47" s="147" t="s">
        <v>147</v>
      </c>
      <c r="C47" s="171" t="s">
        <v>629</v>
      </c>
      <c r="D47" s="65">
        <f>D48</f>
        <v>5000</v>
      </c>
      <c r="E47" s="65">
        <v>0</v>
      </c>
      <c r="F47" s="169">
        <f t="shared" si="0"/>
        <v>5000</v>
      </c>
    </row>
    <row r="48" spans="1:6" ht="50.4" customHeight="1" x14ac:dyDescent="0.25">
      <c r="A48" s="170" t="s">
        <v>165</v>
      </c>
      <c r="B48" s="147" t="s">
        <v>147</v>
      </c>
      <c r="C48" s="171" t="s">
        <v>630</v>
      </c>
      <c r="D48" s="65">
        <v>5000</v>
      </c>
      <c r="E48" s="65">
        <v>0</v>
      </c>
      <c r="F48" s="169">
        <f t="shared" si="0"/>
        <v>5000</v>
      </c>
    </row>
    <row r="49" spans="1:6" ht="43.2" customHeight="1" x14ac:dyDescent="0.25">
      <c r="A49" s="170" t="s">
        <v>169</v>
      </c>
      <c r="B49" s="147" t="s">
        <v>147</v>
      </c>
      <c r="C49" s="171" t="s">
        <v>194</v>
      </c>
      <c r="D49" s="65">
        <v>45000</v>
      </c>
      <c r="E49" s="65">
        <v>0</v>
      </c>
      <c r="F49" s="169">
        <f t="shared" si="0"/>
        <v>45000</v>
      </c>
    </row>
    <row r="50" spans="1:6" ht="40.200000000000003" customHeight="1" x14ac:dyDescent="0.25">
      <c r="A50" s="170" t="s">
        <v>171</v>
      </c>
      <c r="B50" s="147" t="s">
        <v>147</v>
      </c>
      <c r="C50" s="171" t="s">
        <v>195</v>
      </c>
      <c r="D50" s="65">
        <v>45000</v>
      </c>
      <c r="E50" s="65">
        <v>0</v>
      </c>
      <c r="F50" s="169">
        <f t="shared" si="0"/>
        <v>45000</v>
      </c>
    </row>
    <row r="51" spans="1:6" ht="29.4" customHeight="1" x14ac:dyDescent="0.25">
      <c r="A51" s="170" t="s">
        <v>175</v>
      </c>
      <c r="B51" s="147" t="s">
        <v>147</v>
      </c>
      <c r="C51" s="171" t="s">
        <v>196</v>
      </c>
      <c r="D51" s="65">
        <v>45000</v>
      </c>
      <c r="E51" s="65">
        <v>0</v>
      </c>
      <c r="F51" s="169">
        <f t="shared" si="0"/>
        <v>45000</v>
      </c>
    </row>
    <row r="52" spans="1:6" ht="54.6" customHeight="1" x14ac:dyDescent="0.25">
      <c r="A52" s="162" t="s">
        <v>197</v>
      </c>
      <c r="B52" s="151" t="s">
        <v>147</v>
      </c>
      <c r="C52" s="163" t="s">
        <v>198</v>
      </c>
      <c r="D52" s="164">
        <f>D53+D58+D62</f>
        <v>74846979.650000006</v>
      </c>
      <c r="E52" s="164">
        <f t="shared" ref="E52" si="12">E53+E58+E62</f>
        <v>6110956.3700000001</v>
      </c>
      <c r="F52" s="169">
        <f t="shared" si="0"/>
        <v>68736023.280000001</v>
      </c>
    </row>
    <row r="53" spans="1:6" ht="67.8" customHeight="1" x14ac:dyDescent="0.25">
      <c r="A53" s="170" t="s">
        <v>151</v>
      </c>
      <c r="B53" s="147" t="s">
        <v>147</v>
      </c>
      <c r="C53" s="171" t="s">
        <v>199</v>
      </c>
      <c r="D53" s="65">
        <f>D54</f>
        <v>64693575.890000001</v>
      </c>
      <c r="E53" s="65">
        <f t="shared" ref="E53" si="13">E54</f>
        <v>6003064.2300000004</v>
      </c>
      <c r="F53" s="169">
        <f t="shared" si="0"/>
        <v>58690511.659999996</v>
      </c>
    </row>
    <row r="54" spans="1:6" ht="34.799999999999997" customHeight="1" x14ac:dyDescent="0.25">
      <c r="A54" s="170" t="s">
        <v>161</v>
      </c>
      <c r="B54" s="147" t="s">
        <v>147</v>
      </c>
      <c r="C54" s="171" t="s">
        <v>200</v>
      </c>
      <c r="D54" s="65">
        <f>D55+D56+D57</f>
        <v>64693575.890000001</v>
      </c>
      <c r="E54" s="65">
        <f t="shared" ref="E54" si="14">E55+E56+E57</f>
        <v>6003064.2300000004</v>
      </c>
      <c r="F54" s="169">
        <f t="shared" si="0"/>
        <v>58690511.659999996</v>
      </c>
    </row>
    <row r="55" spans="1:6" ht="27.6" customHeight="1" x14ac:dyDescent="0.25">
      <c r="A55" s="170" t="s">
        <v>163</v>
      </c>
      <c r="B55" s="147" t="s">
        <v>147</v>
      </c>
      <c r="C55" s="171" t="s">
        <v>201</v>
      </c>
      <c r="D55" s="65">
        <v>48194954.82</v>
      </c>
      <c r="E55" s="65">
        <v>3395439.54</v>
      </c>
      <c r="F55" s="169">
        <f t="shared" si="0"/>
        <v>44799515.280000001</v>
      </c>
    </row>
    <row r="56" spans="1:6" ht="51" customHeight="1" x14ac:dyDescent="0.25">
      <c r="A56" s="170" t="s">
        <v>165</v>
      </c>
      <c r="B56" s="147" t="s">
        <v>147</v>
      </c>
      <c r="C56" s="171" t="s">
        <v>202</v>
      </c>
      <c r="D56" s="65">
        <v>1669862.31</v>
      </c>
      <c r="E56" s="65">
        <v>81680.02</v>
      </c>
      <c r="F56" s="169">
        <f t="shared" si="0"/>
        <v>1588182.29</v>
      </c>
    </row>
    <row r="57" spans="1:6" ht="57" customHeight="1" x14ac:dyDescent="0.25">
      <c r="A57" s="170" t="s">
        <v>167</v>
      </c>
      <c r="B57" s="147" t="s">
        <v>147</v>
      </c>
      <c r="C57" s="171" t="s">
        <v>203</v>
      </c>
      <c r="D57" s="65">
        <v>14828758.76</v>
      </c>
      <c r="E57" s="65">
        <v>2525944.67</v>
      </c>
      <c r="F57" s="169">
        <f t="shared" si="0"/>
        <v>12302814.09</v>
      </c>
    </row>
    <row r="58" spans="1:6" ht="39.6" customHeight="1" x14ac:dyDescent="0.25">
      <c r="A58" s="170" t="s">
        <v>169</v>
      </c>
      <c r="B58" s="147" t="s">
        <v>147</v>
      </c>
      <c r="C58" s="171" t="s">
        <v>204</v>
      </c>
      <c r="D58" s="65">
        <f>D59</f>
        <v>9637377.7599999998</v>
      </c>
      <c r="E58" s="65">
        <f t="shared" ref="E58" si="15">E59</f>
        <v>58275.270000000004</v>
      </c>
      <c r="F58" s="169">
        <f t="shared" si="0"/>
        <v>9579102.4900000002</v>
      </c>
    </row>
    <row r="59" spans="1:6" ht="39" customHeight="1" x14ac:dyDescent="0.25">
      <c r="A59" s="170" t="s">
        <v>171</v>
      </c>
      <c r="B59" s="147" t="s">
        <v>147</v>
      </c>
      <c r="C59" s="171" t="s">
        <v>205</v>
      </c>
      <c r="D59" s="65">
        <f>D60+D61</f>
        <v>9637377.7599999998</v>
      </c>
      <c r="E59" s="65">
        <f t="shared" ref="E59" si="16">E60+E61</f>
        <v>58275.270000000004</v>
      </c>
      <c r="F59" s="169">
        <f t="shared" si="0"/>
        <v>9579102.4900000002</v>
      </c>
    </row>
    <row r="60" spans="1:6" ht="41.4" customHeight="1" x14ac:dyDescent="0.25">
      <c r="A60" s="170" t="s">
        <v>173</v>
      </c>
      <c r="B60" s="147" t="s">
        <v>147</v>
      </c>
      <c r="C60" s="171" t="s">
        <v>206</v>
      </c>
      <c r="D60" s="65">
        <v>2459144.09</v>
      </c>
      <c r="E60" s="65">
        <v>39531.410000000003</v>
      </c>
      <c r="F60" s="169">
        <f t="shared" si="0"/>
        <v>2419612.6799999997</v>
      </c>
    </row>
    <row r="61" spans="1:6" ht="24" customHeight="1" x14ac:dyDescent="0.25">
      <c r="A61" s="170" t="s">
        <v>175</v>
      </c>
      <c r="B61" s="147" t="s">
        <v>147</v>
      </c>
      <c r="C61" s="171" t="s">
        <v>207</v>
      </c>
      <c r="D61" s="65">
        <v>7178233.6699999999</v>
      </c>
      <c r="E61" s="65">
        <v>18743.86</v>
      </c>
      <c r="F61" s="169">
        <f t="shared" si="0"/>
        <v>7159489.8099999996</v>
      </c>
    </row>
    <row r="62" spans="1:6" ht="18.600000000000001" customHeight="1" x14ac:dyDescent="0.25">
      <c r="A62" s="170" t="s">
        <v>177</v>
      </c>
      <c r="B62" s="147" t="s">
        <v>147</v>
      </c>
      <c r="C62" s="171" t="s">
        <v>208</v>
      </c>
      <c r="D62" s="65">
        <f>D63+D65</f>
        <v>516026</v>
      </c>
      <c r="E62" s="65">
        <f t="shared" ref="E62" si="17">E63+E65</f>
        <v>49616.87</v>
      </c>
      <c r="F62" s="169">
        <f t="shared" si="0"/>
        <v>466409.13</v>
      </c>
    </row>
    <row r="63" spans="1:6" ht="19.8" customHeight="1" x14ac:dyDescent="0.25">
      <c r="A63" s="170" t="s">
        <v>179</v>
      </c>
      <c r="B63" s="147" t="s">
        <v>147</v>
      </c>
      <c r="C63" s="171" t="s">
        <v>209</v>
      </c>
      <c r="D63" s="65">
        <f>D64</f>
        <v>100000</v>
      </c>
      <c r="E63" s="65">
        <f t="shared" ref="E63" si="18">E64</f>
        <v>47282</v>
      </c>
      <c r="F63" s="169">
        <f t="shared" si="0"/>
        <v>52718</v>
      </c>
    </row>
    <row r="64" spans="1:6" ht="36.6" customHeight="1" x14ac:dyDescent="0.25">
      <c r="A64" s="170" t="s">
        <v>181</v>
      </c>
      <c r="B64" s="147" t="s">
        <v>147</v>
      </c>
      <c r="C64" s="171" t="s">
        <v>210</v>
      </c>
      <c r="D64" s="65">
        <v>100000</v>
      </c>
      <c r="E64" s="65">
        <v>47282</v>
      </c>
      <c r="F64" s="169">
        <f t="shared" si="0"/>
        <v>52718</v>
      </c>
    </row>
    <row r="65" spans="1:6" ht="25.2" customHeight="1" x14ac:dyDescent="0.25">
      <c r="A65" s="170" t="s">
        <v>183</v>
      </c>
      <c r="B65" s="147" t="s">
        <v>147</v>
      </c>
      <c r="C65" s="171" t="s">
        <v>211</v>
      </c>
      <c r="D65" s="65">
        <f>D66+D67+D68</f>
        <v>416026</v>
      </c>
      <c r="E65" s="65">
        <f>E68</f>
        <v>2334.87</v>
      </c>
      <c r="F65" s="169">
        <f t="shared" si="0"/>
        <v>413691.13</v>
      </c>
    </row>
    <row r="66" spans="1:6" ht="30.6" customHeight="1" x14ac:dyDescent="0.25">
      <c r="A66" s="170" t="s">
        <v>185</v>
      </c>
      <c r="B66" s="147" t="s">
        <v>147</v>
      </c>
      <c r="C66" s="171" t="s">
        <v>212</v>
      </c>
      <c r="D66" s="65">
        <v>4681</v>
      </c>
      <c r="E66" s="65">
        <v>0</v>
      </c>
      <c r="F66" s="169">
        <f t="shared" si="0"/>
        <v>4681</v>
      </c>
    </row>
    <row r="67" spans="1:6" ht="24" customHeight="1" x14ac:dyDescent="0.25">
      <c r="A67" s="170" t="s">
        <v>187</v>
      </c>
      <c r="B67" s="147" t="s">
        <v>147</v>
      </c>
      <c r="C67" s="171" t="s">
        <v>213</v>
      </c>
      <c r="D67" s="65">
        <v>292145</v>
      </c>
      <c r="E67" s="65">
        <v>0</v>
      </c>
      <c r="F67" s="169">
        <f t="shared" si="0"/>
        <v>292145</v>
      </c>
    </row>
    <row r="68" spans="1:6" ht="24" customHeight="1" x14ac:dyDescent="0.25">
      <c r="A68" s="170" t="s">
        <v>189</v>
      </c>
      <c r="B68" s="147" t="s">
        <v>147</v>
      </c>
      <c r="C68" s="171" t="s">
        <v>214</v>
      </c>
      <c r="D68" s="65">
        <v>119200</v>
      </c>
      <c r="E68" s="65">
        <v>2334.87</v>
      </c>
      <c r="F68" s="169">
        <f t="shared" si="0"/>
        <v>116865.13</v>
      </c>
    </row>
    <row r="69" spans="1:6" ht="45.6" customHeight="1" x14ac:dyDescent="0.25">
      <c r="A69" s="162" t="s">
        <v>215</v>
      </c>
      <c r="B69" s="151" t="s">
        <v>147</v>
      </c>
      <c r="C69" s="163" t="s">
        <v>216</v>
      </c>
      <c r="D69" s="164">
        <f>D70+D75+D79</f>
        <v>12658942.039999999</v>
      </c>
      <c r="E69" s="164">
        <f t="shared" ref="E69" si="19">E70+E75+E79</f>
        <v>1116486.02</v>
      </c>
      <c r="F69" s="169">
        <f t="shared" si="0"/>
        <v>11542456.02</v>
      </c>
    </row>
    <row r="70" spans="1:6" ht="70.2" customHeight="1" x14ac:dyDescent="0.25">
      <c r="A70" s="170" t="s">
        <v>151</v>
      </c>
      <c r="B70" s="147" t="s">
        <v>147</v>
      </c>
      <c r="C70" s="171" t="s">
        <v>217</v>
      </c>
      <c r="D70" s="65">
        <f>D71</f>
        <v>12257227.77</v>
      </c>
      <c r="E70" s="65">
        <f t="shared" ref="E70" si="20">E71</f>
        <v>1115206.57</v>
      </c>
      <c r="F70" s="169">
        <f t="shared" si="0"/>
        <v>11142021.199999999</v>
      </c>
    </row>
    <row r="71" spans="1:6" ht="39" customHeight="1" x14ac:dyDescent="0.25">
      <c r="A71" s="170" t="s">
        <v>161</v>
      </c>
      <c r="B71" s="147" t="s">
        <v>147</v>
      </c>
      <c r="C71" s="171" t="s">
        <v>218</v>
      </c>
      <c r="D71" s="65">
        <f>D72+D73+D74</f>
        <v>12257227.77</v>
      </c>
      <c r="E71" s="65">
        <f t="shared" ref="E71" si="21">E72+E73+E74</f>
        <v>1115206.57</v>
      </c>
      <c r="F71" s="169">
        <f t="shared" si="0"/>
        <v>11142021.199999999</v>
      </c>
    </row>
    <row r="72" spans="1:6" ht="25.8" customHeight="1" x14ac:dyDescent="0.25">
      <c r="A72" s="170" t="s">
        <v>163</v>
      </c>
      <c r="B72" s="147" t="s">
        <v>147</v>
      </c>
      <c r="C72" s="171" t="s">
        <v>219</v>
      </c>
      <c r="D72" s="65">
        <v>9087720.6899999995</v>
      </c>
      <c r="E72" s="65">
        <v>678513.4</v>
      </c>
      <c r="F72" s="169">
        <f t="shared" si="0"/>
        <v>8409207.2899999991</v>
      </c>
    </row>
    <row r="73" spans="1:6" ht="46.2" customHeight="1" x14ac:dyDescent="0.25">
      <c r="A73" s="170" t="s">
        <v>165</v>
      </c>
      <c r="B73" s="147" t="s">
        <v>147</v>
      </c>
      <c r="C73" s="171" t="s">
        <v>220</v>
      </c>
      <c r="D73" s="65">
        <v>455392.67</v>
      </c>
      <c r="E73" s="65">
        <v>0</v>
      </c>
      <c r="F73" s="169">
        <f t="shared" si="0"/>
        <v>455392.67</v>
      </c>
    </row>
    <row r="74" spans="1:6" ht="62.4" customHeight="1" x14ac:dyDescent="0.25">
      <c r="A74" s="170" t="s">
        <v>167</v>
      </c>
      <c r="B74" s="147" t="s">
        <v>147</v>
      </c>
      <c r="C74" s="171" t="s">
        <v>221</v>
      </c>
      <c r="D74" s="65">
        <v>2714114.41</v>
      </c>
      <c r="E74" s="65">
        <v>436693.17</v>
      </c>
      <c r="F74" s="169">
        <f t="shared" si="0"/>
        <v>2277421.2400000002</v>
      </c>
    </row>
    <row r="75" spans="1:6" ht="36.6" customHeight="1" x14ac:dyDescent="0.25">
      <c r="A75" s="170" t="s">
        <v>169</v>
      </c>
      <c r="B75" s="147" t="s">
        <v>147</v>
      </c>
      <c r="C75" s="171" t="s">
        <v>222</v>
      </c>
      <c r="D75" s="65">
        <f>D76</f>
        <v>393456.27</v>
      </c>
      <c r="E75" s="65">
        <f>E76</f>
        <v>965.55</v>
      </c>
      <c r="F75" s="169">
        <f t="shared" si="0"/>
        <v>392490.72000000003</v>
      </c>
    </row>
    <row r="76" spans="1:6" ht="37.799999999999997" customHeight="1" x14ac:dyDescent="0.25">
      <c r="A76" s="170" t="s">
        <v>171</v>
      </c>
      <c r="B76" s="147" t="s">
        <v>147</v>
      </c>
      <c r="C76" s="171" t="s">
        <v>223</v>
      </c>
      <c r="D76" s="65">
        <f>D77+D78</f>
        <v>393456.27</v>
      </c>
      <c r="E76" s="65">
        <f>E77</f>
        <v>965.55</v>
      </c>
      <c r="F76" s="169">
        <f t="shared" si="0"/>
        <v>392490.72000000003</v>
      </c>
    </row>
    <row r="77" spans="1:6" ht="36" customHeight="1" x14ac:dyDescent="0.25">
      <c r="A77" s="170" t="s">
        <v>173</v>
      </c>
      <c r="B77" s="147" t="s">
        <v>147</v>
      </c>
      <c r="C77" s="171" t="s">
        <v>224</v>
      </c>
      <c r="D77" s="65">
        <v>275408</v>
      </c>
      <c r="E77" s="65">
        <v>965.55</v>
      </c>
      <c r="F77" s="169">
        <f t="shared" si="0"/>
        <v>274442.45</v>
      </c>
    </row>
    <row r="78" spans="1:6" ht="13.2" x14ac:dyDescent="0.25">
      <c r="A78" s="170" t="s">
        <v>175</v>
      </c>
      <c r="B78" s="147" t="s">
        <v>147</v>
      </c>
      <c r="C78" s="171" t="s">
        <v>225</v>
      </c>
      <c r="D78" s="65">
        <v>118048.27</v>
      </c>
      <c r="E78" s="65">
        <v>0</v>
      </c>
      <c r="F78" s="169">
        <f t="shared" si="0"/>
        <v>118048.27</v>
      </c>
    </row>
    <row r="79" spans="1:6" ht="13.2" x14ac:dyDescent="0.25">
      <c r="A79" s="170" t="s">
        <v>177</v>
      </c>
      <c r="B79" s="147" t="s">
        <v>147</v>
      </c>
      <c r="C79" s="171" t="s">
        <v>226</v>
      </c>
      <c r="D79" s="65">
        <f>D80</f>
        <v>8258</v>
      </c>
      <c r="E79" s="65">
        <f>E80</f>
        <v>313.89999999999998</v>
      </c>
      <c r="F79" s="169">
        <f t="shared" si="0"/>
        <v>7944.1</v>
      </c>
    </row>
    <row r="80" spans="1:6" ht="13.2" x14ac:dyDescent="0.25">
      <c r="A80" s="170" t="s">
        <v>183</v>
      </c>
      <c r="B80" s="147" t="s">
        <v>147</v>
      </c>
      <c r="C80" s="171" t="s">
        <v>227</v>
      </c>
      <c r="D80" s="65">
        <f>D81+D82+D83</f>
        <v>8258</v>
      </c>
      <c r="E80" s="65">
        <f t="shared" ref="E80" si="22">E81+E82+E83</f>
        <v>313.89999999999998</v>
      </c>
      <c r="F80" s="169">
        <f t="shared" ref="F80:F142" si="23">D80-E80</f>
        <v>7944.1</v>
      </c>
    </row>
    <row r="81" spans="1:10" ht="27" customHeight="1" x14ac:dyDescent="0.25">
      <c r="A81" s="170" t="s">
        <v>185</v>
      </c>
      <c r="B81" s="147" t="s">
        <v>147</v>
      </c>
      <c r="C81" s="171" t="s">
        <v>228</v>
      </c>
      <c r="D81" s="65">
        <v>58</v>
      </c>
      <c r="E81" s="65">
        <v>0</v>
      </c>
      <c r="F81" s="169">
        <f t="shared" si="23"/>
        <v>58</v>
      </c>
    </row>
    <row r="82" spans="1:10" ht="13.2" x14ac:dyDescent="0.25">
      <c r="A82" s="170" t="s">
        <v>187</v>
      </c>
      <c r="B82" s="147" t="s">
        <v>147</v>
      </c>
      <c r="C82" s="171" t="s">
        <v>229</v>
      </c>
      <c r="D82" s="65">
        <v>3200</v>
      </c>
      <c r="E82" s="65">
        <v>0</v>
      </c>
      <c r="F82" s="169">
        <f t="shared" si="23"/>
        <v>3200</v>
      </c>
    </row>
    <row r="83" spans="1:10" ht="13.2" x14ac:dyDescent="0.25">
      <c r="A83" s="170" t="s">
        <v>189</v>
      </c>
      <c r="B83" s="147" t="s">
        <v>147</v>
      </c>
      <c r="C83" s="171" t="s">
        <v>646</v>
      </c>
      <c r="D83" s="65">
        <v>5000</v>
      </c>
      <c r="E83" s="65">
        <v>313.89999999999998</v>
      </c>
      <c r="F83" s="169">
        <f t="shared" si="23"/>
        <v>4686.1000000000004</v>
      </c>
    </row>
    <row r="84" spans="1:10" ht="28.8" customHeight="1" x14ac:dyDescent="0.25">
      <c r="A84" s="170" t="s">
        <v>648</v>
      </c>
      <c r="B84" s="173" t="s">
        <v>147</v>
      </c>
      <c r="C84" s="172" t="s">
        <v>647</v>
      </c>
      <c r="D84" s="75">
        <v>1000000</v>
      </c>
      <c r="E84" s="65">
        <v>0</v>
      </c>
      <c r="F84" s="169">
        <f t="shared" si="23"/>
        <v>1000000</v>
      </c>
    </row>
    <row r="85" spans="1:10" ht="40.200000000000003" customHeight="1" x14ac:dyDescent="0.25">
      <c r="A85" s="170" t="s">
        <v>169</v>
      </c>
      <c r="B85" s="155" t="s">
        <v>147</v>
      </c>
      <c r="C85" s="171" t="s">
        <v>649</v>
      </c>
      <c r="D85" s="75">
        <v>1000000</v>
      </c>
      <c r="E85" s="65">
        <v>0</v>
      </c>
      <c r="F85" s="169">
        <f t="shared" si="23"/>
        <v>1000000</v>
      </c>
    </row>
    <row r="86" spans="1:10" ht="42.6" customHeight="1" x14ac:dyDescent="0.25">
      <c r="A86" s="170" t="s">
        <v>171</v>
      </c>
      <c r="B86" s="147" t="s">
        <v>147</v>
      </c>
      <c r="C86" s="171" t="s">
        <v>650</v>
      </c>
      <c r="D86" s="65">
        <v>1000000</v>
      </c>
      <c r="E86" s="65">
        <v>0</v>
      </c>
      <c r="F86" s="169">
        <f t="shared" si="23"/>
        <v>1000000</v>
      </c>
    </row>
    <row r="87" spans="1:10" ht="18" customHeight="1" x14ac:dyDescent="0.25">
      <c r="A87" s="170" t="s">
        <v>175</v>
      </c>
      <c r="B87" s="147" t="s">
        <v>147</v>
      </c>
      <c r="C87" s="171" t="s">
        <v>651</v>
      </c>
      <c r="D87" s="65">
        <v>1000000</v>
      </c>
      <c r="E87" s="65">
        <v>0</v>
      </c>
      <c r="F87" s="169">
        <f t="shared" si="23"/>
        <v>1000000</v>
      </c>
    </row>
    <row r="88" spans="1:10" ht="21" customHeight="1" x14ac:dyDescent="0.25">
      <c r="A88" s="162" t="s">
        <v>230</v>
      </c>
      <c r="B88" s="151" t="s">
        <v>147</v>
      </c>
      <c r="C88" s="163" t="s">
        <v>231</v>
      </c>
      <c r="D88" s="164">
        <f>D89</f>
        <v>792500</v>
      </c>
      <c r="E88" s="164">
        <v>0</v>
      </c>
      <c r="F88" s="169">
        <f t="shared" si="23"/>
        <v>792500</v>
      </c>
    </row>
    <row r="89" spans="1:10" ht="13.2" x14ac:dyDescent="0.25">
      <c r="A89" s="170" t="s">
        <v>177</v>
      </c>
      <c r="B89" s="147" t="s">
        <v>147</v>
      </c>
      <c r="C89" s="171" t="s">
        <v>232</v>
      </c>
      <c r="D89" s="65">
        <f>D90</f>
        <v>792500</v>
      </c>
      <c r="E89" s="65">
        <v>0</v>
      </c>
      <c r="F89" s="169">
        <f t="shared" si="23"/>
        <v>792500</v>
      </c>
    </row>
    <row r="90" spans="1:10" ht="24.6" customHeight="1" x14ac:dyDescent="0.25">
      <c r="A90" s="170" t="s">
        <v>191</v>
      </c>
      <c r="B90" s="147" t="s">
        <v>147</v>
      </c>
      <c r="C90" s="171" t="s">
        <v>233</v>
      </c>
      <c r="D90" s="65">
        <v>792500</v>
      </c>
      <c r="E90" s="65">
        <v>0</v>
      </c>
      <c r="F90" s="169">
        <f t="shared" si="23"/>
        <v>792500</v>
      </c>
    </row>
    <row r="91" spans="1:10" ht="27.6" customHeight="1" x14ac:dyDescent="0.25">
      <c r="A91" s="162" t="s">
        <v>234</v>
      </c>
      <c r="B91" s="151" t="s">
        <v>147</v>
      </c>
      <c r="C91" s="163" t="s">
        <v>235</v>
      </c>
      <c r="D91" s="164">
        <f>D92+D97+D101+D103</f>
        <v>24828674.060000002</v>
      </c>
      <c r="E91" s="164">
        <f>E92+E97+E101+E103</f>
        <v>1769937.6900000002</v>
      </c>
      <c r="F91" s="169">
        <f t="shared" si="23"/>
        <v>23058736.370000001</v>
      </c>
    </row>
    <row r="92" spans="1:10" ht="73.8" customHeight="1" x14ac:dyDescent="0.25">
      <c r="A92" s="170" t="s">
        <v>151</v>
      </c>
      <c r="B92" s="147" t="s">
        <v>147</v>
      </c>
      <c r="C92" s="171" t="s">
        <v>632</v>
      </c>
      <c r="D92" s="164">
        <f>D93</f>
        <v>17657137.550000001</v>
      </c>
      <c r="E92" s="164">
        <f t="shared" ref="E92" si="24">E93</f>
        <v>1699979.87</v>
      </c>
      <c r="F92" s="169">
        <f t="shared" si="23"/>
        <v>15957157.68</v>
      </c>
    </row>
    <row r="93" spans="1:10" ht="34.200000000000003" customHeight="1" x14ac:dyDescent="0.25">
      <c r="A93" s="170" t="s">
        <v>153</v>
      </c>
      <c r="B93" s="147" t="s">
        <v>147</v>
      </c>
      <c r="C93" s="171" t="s">
        <v>633</v>
      </c>
      <c r="D93" s="164">
        <f>D94+D95+D96</f>
        <v>17657137.550000001</v>
      </c>
      <c r="E93" s="164">
        <f>E94+E95+E96</f>
        <v>1699979.87</v>
      </c>
      <c r="F93" s="169">
        <f t="shared" si="23"/>
        <v>15957157.68</v>
      </c>
      <c r="J93" s="104" t="s">
        <v>732</v>
      </c>
    </row>
    <row r="94" spans="1:10" ht="21" customHeight="1" x14ac:dyDescent="0.25">
      <c r="A94" s="170" t="s">
        <v>155</v>
      </c>
      <c r="B94" s="147" t="s">
        <v>147</v>
      </c>
      <c r="C94" s="171" t="s">
        <v>634</v>
      </c>
      <c r="D94" s="169">
        <v>13035636.91</v>
      </c>
      <c r="E94" s="169">
        <v>884909.65</v>
      </c>
      <c r="F94" s="169">
        <f t="shared" si="23"/>
        <v>12150727.26</v>
      </c>
    </row>
    <row r="95" spans="1:10" ht="33" customHeight="1" x14ac:dyDescent="0.25">
      <c r="A95" s="170" t="s">
        <v>157</v>
      </c>
      <c r="B95" s="147" t="s">
        <v>147</v>
      </c>
      <c r="C95" s="171" t="s">
        <v>635</v>
      </c>
      <c r="D95" s="169">
        <v>704334.39</v>
      </c>
      <c r="E95" s="169">
        <v>0</v>
      </c>
      <c r="F95" s="169">
        <f t="shared" si="23"/>
        <v>704334.39</v>
      </c>
    </row>
    <row r="96" spans="1:10" ht="52.8" customHeight="1" x14ac:dyDescent="0.25">
      <c r="A96" s="170" t="s">
        <v>159</v>
      </c>
      <c r="B96" s="147" t="s">
        <v>147</v>
      </c>
      <c r="C96" s="171" t="s">
        <v>636</v>
      </c>
      <c r="D96" s="169">
        <v>3917166.25</v>
      </c>
      <c r="E96" s="169">
        <v>815070.22</v>
      </c>
      <c r="F96" s="169">
        <f t="shared" si="23"/>
        <v>3102096.0300000003</v>
      </c>
    </row>
    <row r="97" spans="1:6" ht="35.4" customHeight="1" x14ac:dyDescent="0.25">
      <c r="A97" s="170" t="s">
        <v>169</v>
      </c>
      <c r="B97" s="147" t="s">
        <v>147</v>
      </c>
      <c r="C97" s="171" t="s">
        <v>236</v>
      </c>
      <c r="D97" s="65">
        <f>D98</f>
        <v>7056118.5099999998</v>
      </c>
      <c r="E97" s="65">
        <f>E98</f>
        <v>62457.82</v>
      </c>
      <c r="F97" s="169">
        <f t="shared" si="23"/>
        <v>6993660.6899999995</v>
      </c>
    </row>
    <row r="98" spans="1:6" ht="38.4" customHeight="1" x14ac:dyDescent="0.25">
      <c r="A98" s="170" t="s">
        <v>171</v>
      </c>
      <c r="B98" s="147" t="s">
        <v>147</v>
      </c>
      <c r="C98" s="171" t="s">
        <v>237</v>
      </c>
      <c r="D98" s="65">
        <f>D99+D100</f>
        <v>7056118.5099999998</v>
      </c>
      <c r="E98" s="65">
        <f>E99+E100</f>
        <v>62457.82</v>
      </c>
      <c r="F98" s="169">
        <f t="shared" si="23"/>
        <v>6993660.6899999995</v>
      </c>
    </row>
    <row r="99" spans="1:6" ht="36" customHeight="1" x14ac:dyDescent="0.25">
      <c r="A99" s="170" t="s">
        <v>173</v>
      </c>
      <c r="B99" s="147" t="s">
        <v>147</v>
      </c>
      <c r="C99" s="171" t="s">
        <v>637</v>
      </c>
      <c r="D99" s="65">
        <v>306208</v>
      </c>
      <c r="E99" s="65">
        <v>2053.4499999999998</v>
      </c>
      <c r="F99" s="169">
        <f t="shared" si="23"/>
        <v>304154.55</v>
      </c>
    </row>
    <row r="100" spans="1:6" ht="24" customHeight="1" x14ac:dyDescent="0.25">
      <c r="A100" s="170" t="s">
        <v>175</v>
      </c>
      <c r="B100" s="147" t="s">
        <v>147</v>
      </c>
      <c r="C100" s="171" t="s">
        <v>238</v>
      </c>
      <c r="D100" s="65">
        <v>6749910.5099999998</v>
      </c>
      <c r="E100" s="65">
        <v>60404.37</v>
      </c>
      <c r="F100" s="169">
        <f t="shared" si="23"/>
        <v>6689506.1399999997</v>
      </c>
    </row>
    <row r="101" spans="1:6" ht="36" customHeight="1" x14ac:dyDescent="0.25">
      <c r="A101" s="170" t="s">
        <v>454</v>
      </c>
      <c r="B101" s="155" t="s">
        <v>147</v>
      </c>
      <c r="C101" s="174" t="s">
        <v>639</v>
      </c>
      <c r="D101" s="169">
        <f>D102</f>
        <v>7500</v>
      </c>
      <c r="E101" s="65">
        <f>E102</f>
        <v>7500</v>
      </c>
      <c r="F101" s="169">
        <f t="shared" si="23"/>
        <v>0</v>
      </c>
    </row>
    <row r="102" spans="1:6" ht="13.2" x14ac:dyDescent="0.25">
      <c r="A102" s="170" t="s">
        <v>466</v>
      </c>
      <c r="B102" s="147" t="s">
        <v>147</v>
      </c>
      <c r="C102" s="171" t="s">
        <v>638</v>
      </c>
      <c r="D102" s="65">
        <v>7500</v>
      </c>
      <c r="E102" s="65">
        <v>7500</v>
      </c>
      <c r="F102" s="169">
        <f t="shared" si="23"/>
        <v>0</v>
      </c>
    </row>
    <row r="103" spans="1:6" ht="13.2" x14ac:dyDescent="0.25">
      <c r="A103" s="170" t="s">
        <v>177</v>
      </c>
      <c r="B103" s="147" t="s">
        <v>147</v>
      </c>
      <c r="C103" s="171" t="s">
        <v>640</v>
      </c>
      <c r="D103" s="65">
        <f>D104</f>
        <v>107918</v>
      </c>
      <c r="E103" s="65">
        <v>0</v>
      </c>
      <c r="F103" s="169">
        <f t="shared" si="23"/>
        <v>107918</v>
      </c>
    </row>
    <row r="104" spans="1:6" ht="24.6" customHeight="1" x14ac:dyDescent="0.25">
      <c r="A104" s="170" t="s">
        <v>183</v>
      </c>
      <c r="B104" s="147" t="s">
        <v>147</v>
      </c>
      <c r="C104" s="171" t="s">
        <v>641</v>
      </c>
      <c r="D104" s="65">
        <f>D105+D106</f>
        <v>107918</v>
      </c>
      <c r="E104" s="65">
        <v>0</v>
      </c>
      <c r="F104" s="169">
        <f t="shared" si="23"/>
        <v>107918</v>
      </c>
    </row>
    <row r="105" spans="1:6" ht="36" customHeight="1" x14ac:dyDescent="0.25">
      <c r="A105" s="170" t="s">
        <v>185</v>
      </c>
      <c r="B105" s="147" t="s">
        <v>147</v>
      </c>
      <c r="C105" s="171" t="s">
        <v>642</v>
      </c>
      <c r="D105" s="65">
        <v>14218</v>
      </c>
      <c r="E105" s="65">
        <v>0</v>
      </c>
      <c r="F105" s="169">
        <f t="shared" si="23"/>
        <v>14218</v>
      </c>
    </row>
    <row r="106" spans="1:6" ht="21.6" customHeight="1" x14ac:dyDescent="0.25">
      <c r="A106" s="170" t="s">
        <v>187</v>
      </c>
      <c r="B106" s="147" t="s">
        <v>147</v>
      </c>
      <c r="C106" s="171" t="s">
        <v>643</v>
      </c>
      <c r="D106" s="65">
        <v>93700</v>
      </c>
      <c r="E106" s="65">
        <v>0</v>
      </c>
      <c r="F106" s="169">
        <f t="shared" si="23"/>
        <v>93700</v>
      </c>
    </row>
    <row r="107" spans="1:6" ht="30" customHeight="1" x14ac:dyDescent="0.25">
      <c r="A107" s="162" t="s">
        <v>239</v>
      </c>
      <c r="B107" s="151" t="s">
        <v>147</v>
      </c>
      <c r="C107" s="163" t="s">
        <v>240</v>
      </c>
      <c r="D107" s="164">
        <f>D115+D123</f>
        <v>2059409.36</v>
      </c>
      <c r="E107" s="164">
        <f>E115</f>
        <v>14300</v>
      </c>
      <c r="F107" s="169">
        <f t="shared" si="23"/>
        <v>2045109.36</v>
      </c>
    </row>
    <row r="108" spans="1:6" ht="69" customHeight="1" x14ac:dyDescent="0.25">
      <c r="A108" s="170" t="s">
        <v>151</v>
      </c>
      <c r="B108" s="147" t="s">
        <v>147</v>
      </c>
      <c r="C108" s="171" t="s">
        <v>241</v>
      </c>
      <c r="D108" s="65">
        <v>215000</v>
      </c>
      <c r="E108" s="65">
        <f>E109</f>
        <v>14300</v>
      </c>
      <c r="F108" s="169">
        <f t="shared" si="23"/>
        <v>200700</v>
      </c>
    </row>
    <row r="109" spans="1:6" ht="39.6" customHeight="1" x14ac:dyDescent="0.25">
      <c r="A109" s="170" t="s">
        <v>161</v>
      </c>
      <c r="B109" s="147" t="s">
        <v>147</v>
      </c>
      <c r="C109" s="171" t="s">
        <v>242</v>
      </c>
      <c r="D109" s="65">
        <f>D117+D125</f>
        <v>228400</v>
      </c>
      <c r="E109" s="65">
        <f>E117</f>
        <v>14300</v>
      </c>
      <c r="F109" s="169">
        <f t="shared" si="23"/>
        <v>214100</v>
      </c>
    </row>
    <row r="110" spans="1:6" ht="55.2" customHeight="1" x14ac:dyDescent="0.25">
      <c r="A110" s="170" t="s">
        <v>165</v>
      </c>
      <c r="B110" s="147" t="s">
        <v>147</v>
      </c>
      <c r="C110" s="171" t="s">
        <v>243</v>
      </c>
      <c r="D110" s="65">
        <f>D118</f>
        <v>95900</v>
      </c>
      <c r="E110" s="65">
        <f>E118</f>
        <v>14300</v>
      </c>
      <c r="F110" s="169">
        <f t="shared" si="23"/>
        <v>81600</v>
      </c>
    </row>
    <row r="111" spans="1:6" ht="67.8" customHeight="1" x14ac:dyDescent="0.25">
      <c r="A111" s="170" t="s">
        <v>244</v>
      </c>
      <c r="B111" s="147" t="s">
        <v>147</v>
      </c>
      <c r="C111" s="171" t="s">
        <v>245</v>
      </c>
      <c r="D111" s="65">
        <f>D119+D126</f>
        <v>132500</v>
      </c>
      <c r="E111" s="65">
        <v>0</v>
      </c>
      <c r="F111" s="169">
        <f t="shared" si="23"/>
        <v>132500</v>
      </c>
    </row>
    <row r="112" spans="1:6" ht="38.4" customHeight="1" x14ac:dyDescent="0.25">
      <c r="A112" s="170" t="s">
        <v>169</v>
      </c>
      <c r="B112" s="147" t="s">
        <v>147</v>
      </c>
      <c r="C112" s="171" t="s">
        <v>246</v>
      </c>
      <c r="D112" s="65">
        <f>D113</f>
        <v>1831009.36</v>
      </c>
      <c r="E112" s="65">
        <v>0</v>
      </c>
      <c r="F112" s="169">
        <f t="shared" si="23"/>
        <v>1831009.36</v>
      </c>
    </row>
    <row r="113" spans="1:6" ht="37.200000000000003" customHeight="1" x14ac:dyDescent="0.25">
      <c r="A113" s="170" t="s">
        <v>171</v>
      </c>
      <c r="B113" s="147" t="s">
        <v>147</v>
      </c>
      <c r="C113" s="171" t="s">
        <v>247</v>
      </c>
      <c r="D113" s="65">
        <f>D114</f>
        <v>1831009.36</v>
      </c>
      <c r="E113" s="65">
        <v>0</v>
      </c>
      <c r="F113" s="169">
        <f t="shared" si="23"/>
        <v>1831009.36</v>
      </c>
    </row>
    <row r="114" spans="1:6" ht="18" customHeight="1" x14ac:dyDescent="0.25">
      <c r="A114" s="170" t="s">
        <v>175</v>
      </c>
      <c r="B114" s="147" t="s">
        <v>147</v>
      </c>
      <c r="C114" s="171" t="s">
        <v>248</v>
      </c>
      <c r="D114" s="65">
        <f>D122</f>
        <v>1831009.36</v>
      </c>
      <c r="E114" s="65">
        <v>0</v>
      </c>
      <c r="F114" s="169">
        <f t="shared" si="23"/>
        <v>1831009.36</v>
      </c>
    </row>
    <row r="115" spans="1:6" ht="48" customHeight="1" x14ac:dyDescent="0.25">
      <c r="A115" s="162" t="s">
        <v>249</v>
      </c>
      <c r="B115" s="151" t="s">
        <v>147</v>
      </c>
      <c r="C115" s="163" t="s">
        <v>250</v>
      </c>
      <c r="D115" s="164">
        <f>D116+D120</f>
        <v>1956909.36</v>
      </c>
      <c r="E115" s="164">
        <f>E116</f>
        <v>14300</v>
      </c>
      <c r="F115" s="169">
        <f t="shared" si="23"/>
        <v>1942609.36</v>
      </c>
    </row>
    <row r="116" spans="1:6" ht="70.8" customHeight="1" x14ac:dyDescent="0.25">
      <c r="A116" s="170" t="s">
        <v>151</v>
      </c>
      <c r="B116" s="147" t="s">
        <v>147</v>
      </c>
      <c r="C116" s="171" t="s">
        <v>251</v>
      </c>
      <c r="D116" s="65">
        <f>D117</f>
        <v>125900</v>
      </c>
      <c r="E116" s="65">
        <f>E117</f>
        <v>14300</v>
      </c>
      <c r="F116" s="169">
        <f t="shared" si="23"/>
        <v>111600</v>
      </c>
    </row>
    <row r="117" spans="1:6" ht="41.4" customHeight="1" x14ac:dyDescent="0.25">
      <c r="A117" s="170" t="s">
        <v>161</v>
      </c>
      <c r="B117" s="147" t="s">
        <v>147</v>
      </c>
      <c r="C117" s="171" t="s">
        <v>252</v>
      </c>
      <c r="D117" s="65">
        <f>D118+D119</f>
        <v>125900</v>
      </c>
      <c r="E117" s="65">
        <f>E118</f>
        <v>14300</v>
      </c>
      <c r="F117" s="169">
        <f t="shared" si="23"/>
        <v>111600</v>
      </c>
    </row>
    <row r="118" spans="1:6" ht="49.8" customHeight="1" x14ac:dyDescent="0.25">
      <c r="A118" s="170" t="s">
        <v>165</v>
      </c>
      <c r="B118" s="147" t="s">
        <v>147</v>
      </c>
      <c r="C118" s="171" t="s">
        <v>253</v>
      </c>
      <c r="D118" s="65">
        <v>95900</v>
      </c>
      <c r="E118" s="65">
        <v>14300</v>
      </c>
      <c r="F118" s="169">
        <f t="shared" si="23"/>
        <v>81600</v>
      </c>
    </row>
    <row r="119" spans="1:6" ht="71.400000000000006" customHeight="1" x14ac:dyDescent="0.25">
      <c r="A119" s="170" t="s">
        <v>244</v>
      </c>
      <c r="B119" s="147" t="s">
        <v>147</v>
      </c>
      <c r="C119" s="171" t="s">
        <v>254</v>
      </c>
      <c r="D119" s="65">
        <v>30000</v>
      </c>
      <c r="E119" s="65">
        <v>0</v>
      </c>
      <c r="F119" s="169">
        <f t="shared" si="23"/>
        <v>30000</v>
      </c>
    </row>
    <row r="120" spans="1:6" ht="40.799999999999997" customHeight="1" x14ac:dyDescent="0.25">
      <c r="A120" s="170" t="s">
        <v>169</v>
      </c>
      <c r="B120" s="147" t="s">
        <v>147</v>
      </c>
      <c r="C120" s="171" t="s">
        <v>255</v>
      </c>
      <c r="D120" s="65">
        <f>D121</f>
        <v>1831009.36</v>
      </c>
      <c r="E120" s="65">
        <v>0</v>
      </c>
      <c r="F120" s="169">
        <f t="shared" si="23"/>
        <v>1831009.36</v>
      </c>
    </row>
    <row r="121" spans="1:6" ht="39" customHeight="1" x14ac:dyDescent="0.25">
      <c r="A121" s="170" t="s">
        <v>171</v>
      </c>
      <c r="B121" s="147" t="s">
        <v>147</v>
      </c>
      <c r="C121" s="171" t="s">
        <v>256</v>
      </c>
      <c r="D121" s="65">
        <f>D122</f>
        <v>1831009.36</v>
      </c>
      <c r="E121" s="65">
        <v>0</v>
      </c>
      <c r="F121" s="169">
        <f t="shared" si="23"/>
        <v>1831009.36</v>
      </c>
    </row>
    <row r="122" spans="1:6" ht="21" customHeight="1" x14ac:dyDescent="0.25">
      <c r="A122" s="170" t="s">
        <v>175</v>
      </c>
      <c r="B122" s="147" t="s">
        <v>147</v>
      </c>
      <c r="C122" s="171" t="s">
        <v>257</v>
      </c>
      <c r="D122" s="65">
        <v>1831009.36</v>
      </c>
      <c r="E122" s="65">
        <v>0</v>
      </c>
      <c r="F122" s="169">
        <f t="shared" si="23"/>
        <v>1831009.36</v>
      </c>
    </row>
    <row r="123" spans="1:6" ht="40.200000000000003" customHeight="1" x14ac:dyDescent="0.25">
      <c r="A123" s="162" t="s">
        <v>258</v>
      </c>
      <c r="B123" s="151" t="s">
        <v>147</v>
      </c>
      <c r="C123" s="163" t="s">
        <v>259</v>
      </c>
      <c r="D123" s="164">
        <f>D124</f>
        <v>102500</v>
      </c>
      <c r="E123" s="164">
        <v>0</v>
      </c>
      <c r="F123" s="169">
        <f t="shared" si="23"/>
        <v>102500</v>
      </c>
    </row>
    <row r="124" spans="1:6" ht="71.400000000000006" customHeight="1" x14ac:dyDescent="0.25">
      <c r="A124" s="170" t="s">
        <v>151</v>
      </c>
      <c r="B124" s="147" t="s">
        <v>147</v>
      </c>
      <c r="C124" s="171" t="s">
        <v>260</v>
      </c>
      <c r="D124" s="65">
        <f>D125</f>
        <v>102500</v>
      </c>
      <c r="E124" s="65">
        <v>0</v>
      </c>
      <c r="F124" s="169">
        <f t="shared" si="23"/>
        <v>102500</v>
      </c>
    </row>
    <row r="125" spans="1:6" ht="36" customHeight="1" x14ac:dyDescent="0.25">
      <c r="A125" s="170" t="s">
        <v>161</v>
      </c>
      <c r="B125" s="147" t="s">
        <v>147</v>
      </c>
      <c r="C125" s="171" t="s">
        <v>261</v>
      </c>
      <c r="D125" s="65">
        <f>D126</f>
        <v>102500</v>
      </c>
      <c r="E125" s="65">
        <v>0</v>
      </c>
      <c r="F125" s="169">
        <f t="shared" si="23"/>
        <v>102500</v>
      </c>
    </row>
    <row r="126" spans="1:6" ht="69" customHeight="1" x14ac:dyDescent="0.25">
      <c r="A126" s="170" t="s">
        <v>244</v>
      </c>
      <c r="B126" s="147" t="s">
        <v>147</v>
      </c>
      <c r="C126" s="171" t="s">
        <v>262</v>
      </c>
      <c r="D126" s="65">
        <v>102500</v>
      </c>
      <c r="E126" s="65">
        <v>0</v>
      </c>
      <c r="F126" s="169">
        <f t="shared" si="23"/>
        <v>102500</v>
      </c>
    </row>
    <row r="127" spans="1:6" ht="13.2" x14ac:dyDescent="0.25">
      <c r="A127" s="162" t="s">
        <v>263</v>
      </c>
      <c r="B127" s="151" t="s">
        <v>147</v>
      </c>
      <c r="C127" s="163" t="s">
        <v>264</v>
      </c>
      <c r="D127" s="164">
        <f>D128+D132+D135</f>
        <v>23716257.719999999</v>
      </c>
      <c r="E127" s="164">
        <f>E135</f>
        <v>0</v>
      </c>
      <c r="F127" s="169">
        <f t="shared" si="23"/>
        <v>23716257.719999999</v>
      </c>
    </row>
    <row r="128" spans="1:6" ht="43.2" customHeight="1" x14ac:dyDescent="0.25">
      <c r="A128" s="170" t="s">
        <v>169</v>
      </c>
      <c r="B128" s="147" t="s">
        <v>147</v>
      </c>
      <c r="C128" s="171" t="s">
        <v>265</v>
      </c>
      <c r="D128" s="65">
        <f>D144+D148+D152</f>
        <v>12884542.57</v>
      </c>
      <c r="E128" s="65">
        <v>0</v>
      </c>
      <c r="F128" s="169">
        <f t="shared" si="23"/>
        <v>12884542.57</v>
      </c>
    </row>
    <row r="129" spans="1:7" ht="42" customHeight="1" x14ac:dyDescent="0.25">
      <c r="A129" s="170" t="s">
        <v>171</v>
      </c>
      <c r="B129" s="147" t="s">
        <v>147</v>
      </c>
      <c r="C129" s="171" t="s">
        <v>266</v>
      </c>
      <c r="D129" s="65">
        <f>D145+D149+D153</f>
        <v>12884542.57</v>
      </c>
      <c r="E129" s="65">
        <v>0</v>
      </c>
      <c r="F129" s="169">
        <f t="shared" si="23"/>
        <v>12884542.57</v>
      </c>
    </row>
    <row r="130" spans="1:7" ht="18.600000000000001" customHeight="1" x14ac:dyDescent="0.25">
      <c r="A130" s="170" t="s">
        <v>175</v>
      </c>
      <c r="B130" s="147" t="s">
        <v>147</v>
      </c>
      <c r="C130" s="171" t="s">
        <v>267</v>
      </c>
      <c r="D130" s="65">
        <f>D146+D150+D154</f>
        <v>12466542.57</v>
      </c>
      <c r="E130" s="65">
        <v>0</v>
      </c>
      <c r="F130" s="169">
        <f t="shared" si="23"/>
        <v>12466542.57</v>
      </c>
    </row>
    <row r="131" spans="1:7" ht="61.2" customHeight="1" x14ac:dyDescent="0.25">
      <c r="A131" s="170" t="s">
        <v>268</v>
      </c>
      <c r="B131" s="147" t="s">
        <v>147</v>
      </c>
      <c r="C131" s="171" t="s">
        <v>269</v>
      </c>
      <c r="D131" s="65">
        <f>D155</f>
        <v>418000</v>
      </c>
      <c r="E131" s="65">
        <v>0</v>
      </c>
      <c r="F131" s="169">
        <f t="shared" si="23"/>
        <v>418000</v>
      </c>
    </row>
    <row r="132" spans="1:7" ht="39.6" customHeight="1" x14ac:dyDescent="0.25">
      <c r="A132" s="170" t="s">
        <v>270</v>
      </c>
      <c r="B132" s="147" t="s">
        <v>147</v>
      </c>
      <c r="C132" s="171" t="s">
        <v>271</v>
      </c>
      <c r="D132" s="65">
        <v>75000</v>
      </c>
      <c r="E132" s="65">
        <v>0</v>
      </c>
      <c r="F132" s="169">
        <f t="shared" si="23"/>
        <v>75000</v>
      </c>
    </row>
    <row r="133" spans="1:7" ht="21" customHeight="1" x14ac:dyDescent="0.25">
      <c r="A133" s="170" t="s">
        <v>272</v>
      </c>
      <c r="B133" s="147" t="s">
        <v>147</v>
      </c>
      <c r="C133" s="171" t="s">
        <v>273</v>
      </c>
      <c r="D133" s="65">
        <f>D134</f>
        <v>75000</v>
      </c>
      <c r="E133" s="65">
        <v>0</v>
      </c>
      <c r="F133" s="169">
        <f t="shared" si="23"/>
        <v>75000</v>
      </c>
    </row>
    <row r="134" spans="1:7" ht="29.4" customHeight="1" x14ac:dyDescent="0.25">
      <c r="A134" s="170" t="s">
        <v>274</v>
      </c>
      <c r="B134" s="147" t="s">
        <v>147</v>
      </c>
      <c r="C134" s="171" t="s">
        <v>275</v>
      </c>
      <c r="D134" s="65">
        <f>D158</f>
        <v>75000</v>
      </c>
      <c r="E134" s="65">
        <v>0</v>
      </c>
      <c r="F134" s="169">
        <f t="shared" si="23"/>
        <v>75000</v>
      </c>
    </row>
    <row r="135" spans="1:7" ht="18.600000000000001" customHeight="1" x14ac:dyDescent="0.25">
      <c r="A135" s="170" t="s">
        <v>177</v>
      </c>
      <c r="B135" s="147" t="s">
        <v>147</v>
      </c>
      <c r="C135" s="171" t="s">
        <v>276</v>
      </c>
      <c r="D135" s="65">
        <f>D136</f>
        <v>10756715.15</v>
      </c>
      <c r="E135" s="65">
        <v>0</v>
      </c>
      <c r="F135" s="169">
        <f t="shared" si="23"/>
        <v>10756715.15</v>
      </c>
    </row>
    <row r="136" spans="1:7" ht="57.6" customHeight="1" x14ac:dyDescent="0.25">
      <c r="A136" s="170" t="s">
        <v>277</v>
      </c>
      <c r="B136" s="147" t="s">
        <v>147</v>
      </c>
      <c r="C136" s="171" t="s">
        <v>278</v>
      </c>
      <c r="D136" s="65">
        <f>D141+D160</f>
        <v>10756715.15</v>
      </c>
      <c r="E136" s="65">
        <v>0</v>
      </c>
      <c r="F136" s="169">
        <f t="shared" si="23"/>
        <v>10756715.15</v>
      </c>
    </row>
    <row r="137" spans="1:7" ht="60.6" customHeight="1" x14ac:dyDescent="0.25">
      <c r="A137" s="170" t="s">
        <v>279</v>
      </c>
      <c r="B137" s="147" t="s">
        <v>147</v>
      </c>
      <c r="C137" s="171" t="s">
        <v>280</v>
      </c>
      <c r="D137" s="65">
        <f>D161</f>
        <v>10486015.15</v>
      </c>
      <c r="E137" s="65">
        <v>0</v>
      </c>
      <c r="F137" s="169">
        <f t="shared" si="23"/>
        <v>10486015.15</v>
      </c>
      <c r="G137" s="76"/>
    </row>
    <row r="138" spans="1:7" ht="67.2" customHeight="1" x14ac:dyDescent="0.25">
      <c r="A138" s="170" t="s">
        <v>281</v>
      </c>
      <c r="B138" s="147" t="s">
        <v>147</v>
      </c>
      <c r="C138" s="171" t="s">
        <v>282</v>
      </c>
      <c r="D138" s="65">
        <f>D142</f>
        <v>270700</v>
      </c>
      <c r="E138" s="65">
        <v>0</v>
      </c>
      <c r="F138" s="169">
        <f t="shared" si="23"/>
        <v>270700</v>
      </c>
    </row>
    <row r="139" spans="1:7" ht="13.2" x14ac:dyDescent="0.25">
      <c r="A139" s="162" t="s">
        <v>283</v>
      </c>
      <c r="B139" s="151" t="s">
        <v>147</v>
      </c>
      <c r="C139" s="163" t="s">
        <v>284</v>
      </c>
      <c r="D139" s="164">
        <f>D140</f>
        <v>270700</v>
      </c>
      <c r="E139" s="164">
        <v>0</v>
      </c>
      <c r="F139" s="169">
        <f t="shared" si="23"/>
        <v>270700</v>
      </c>
    </row>
    <row r="140" spans="1:7" ht="19.8" customHeight="1" x14ac:dyDescent="0.25">
      <c r="A140" s="170" t="s">
        <v>177</v>
      </c>
      <c r="B140" s="147" t="s">
        <v>147</v>
      </c>
      <c r="C140" s="171" t="s">
        <v>285</v>
      </c>
      <c r="D140" s="65">
        <f>D141</f>
        <v>270700</v>
      </c>
      <c r="E140" s="65">
        <v>0</v>
      </c>
      <c r="F140" s="169">
        <f t="shared" si="23"/>
        <v>270700</v>
      </c>
    </row>
    <row r="141" spans="1:7" ht="60" customHeight="1" x14ac:dyDescent="0.25">
      <c r="A141" s="170" t="s">
        <v>277</v>
      </c>
      <c r="B141" s="147" t="s">
        <v>147</v>
      </c>
      <c r="C141" s="171" t="s">
        <v>286</v>
      </c>
      <c r="D141" s="65">
        <f>D142</f>
        <v>270700</v>
      </c>
      <c r="E141" s="65">
        <v>0</v>
      </c>
      <c r="F141" s="169">
        <f t="shared" si="23"/>
        <v>270700</v>
      </c>
    </row>
    <row r="142" spans="1:7" ht="66.599999999999994" customHeight="1" x14ac:dyDescent="0.25">
      <c r="A142" s="170" t="s">
        <v>281</v>
      </c>
      <c r="B142" s="147" t="s">
        <v>147</v>
      </c>
      <c r="C142" s="171" t="s">
        <v>287</v>
      </c>
      <c r="D142" s="65">
        <v>270700</v>
      </c>
      <c r="E142" s="65">
        <v>0</v>
      </c>
      <c r="F142" s="169">
        <f t="shared" si="23"/>
        <v>270700</v>
      </c>
    </row>
    <row r="143" spans="1:7" ht="27" customHeight="1" x14ac:dyDescent="0.25">
      <c r="A143" s="162" t="s">
        <v>288</v>
      </c>
      <c r="B143" s="151" t="s">
        <v>147</v>
      </c>
      <c r="C143" s="163" t="s">
        <v>289</v>
      </c>
      <c r="D143" s="164">
        <f>D144</f>
        <v>4843561.57</v>
      </c>
      <c r="E143" s="164">
        <v>0</v>
      </c>
      <c r="F143" s="169">
        <f t="shared" ref="F143:F206" si="25">D143-E143</f>
        <v>4843561.57</v>
      </c>
    </row>
    <row r="144" spans="1:7" ht="31.2" x14ac:dyDescent="0.25">
      <c r="A144" s="170" t="s">
        <v>169</v>
      </c>
      <c r="B144" s="147" t="s">
        <v>147</v>
      </c>
      <c r="C144" s="171" t="s">
        <v>290</v>
      </c>
      <c r="D144" s="65">
        <f>D145</f>
        <v>4843561.57</v>
      </c>
      <c r="E144" s="65">
        <v>0</v>
      </c>
      <c r="F144" s="169">
        <f t="shared" si="25"/>
        <v>4843561.57</v>
      </c>
    </row>
    <row r="145" spans="1:6" ht="36.6" customHeight="1" x14ac:dyDescent="0.25">
      <c r="A145" s="170" t="s">
        <v>171</v>
      </c>
      <c r="B145" s="147" t="s">
        <v>147</v>
      </c>
      <c r="C145" s="171" t="s">
        <v>291</v>
      </c>
      <c r="D145" s="65">
        <f>D146</f>
        <v>4843561.57</v>
      </c>
      <c r="E145" s="65">
        <v>0</v>
      </c>
      <c r="F145" s="169">
        <f t="shared" si="25"/>
        <v>4843561.57</v>
      </c>
    </row>
    <row r="146" spans="1:6" ht="23.4" customHeight="1" x14ac:dyDescent="0.25">
      <c r="A146" s="170" t="s">
        <v>175</v>
      </c>
      <c r="B146" s="147" t="s">
        <v>147</v>
      </c>
      <c r="C146" s="171" t="s">
        <v>292</v>
      </c>
      <c r="D146" s="65">
        <v>4843561.57</v>
      </c>
      <c r="E146" s="65">
        <v>0</v>
      </c>
      <c r="F146" s="169">
        <f t="shared" si="25"/>
        <v>4843561.57</v>
      </c>
    </row>
    <row r="147" spans="1:6" ht="27.6" customHeight="1" x14ac:dyDescent="0.25">
      <c r="A147" s="162" t="s">
        <v>293</v>
      </c>
      <c r="B147" s="151" t="s">
        <v>147</v>
      </c>
      <c r="C147" s="163" t="s">
        <v>294</v>
      </c>
      <c r="D147" s="164">
        <f>D148</f>
        <v>7392981</v>
      </c>
      <c r="E147" s="164">
        <v>0</v>
      </c>
      <c r="F147" s="169">
        <f t="shared" si="25"/>
        <v>7392981</v>
      </c>
    </row>
    <row r="148" spans="1:6" ht="43.8" customHeight="1" x14ac:dyDescent="0.25">
      <c r="A148" s="170" t="s">
        <v>169</v>
      </c>
      <c r="B148" s="147" t="s">
        <v>147</v>
      </c>
      <c r="C148" s="171" t="s">
        <v>295</v>
      </c>
      <c r="D148" s="65">
        <f>D149</f>
        <v>7392981</v>
      </c>
      <c r="E148" s="65">
        <v>0</v>
      </c>
      <c r="F148" s="169">
        <f t="shared" si="25"/>
        <v>7392981</v>
      </c>
    </row>
    <row r="149" spans="1:6" ht="39" customHeight="1" x14ac:dyDescent="0.25">
      <c r="A149" s="170" t="s">
        <v>171</v>
      </c>
      <c r="B149" s="147" t="s">
        <v>147</v>
      </c>
      <c r="C149" s="171" t="s">
        <v>296</v>
      </c>
      <c r="D149" s="65">
        <f>D150</f>
        <v>7392981</v>
      </c>
      <c r="E149" s="65">
        <v>0</v>
      </c>
      <c r="F149" s="169">
        <f t="shared" si="25"/>
        <v>7392981</v>
      </c>
    </row>
    <row r="150" spans="1:6" ht="19.2" customHeight="1" x14ac:dyDescent="0.25">
      <c r="A150" s="170" t="s">
        <v>175</v>
      </c>
      <c r="B150" s="147" t="s">
        <v>147</v>
      </c>
      <c r="C150" s="171" t="s">
        <v>297</v>
      </c>
      <c r="D150" s="65">
        <v>7392981</v>
      </c>
      <c r="E150" s="65">
        <v>0</v>
      </c>
      <c r="F150" s="169">
        <f t="shared" si="25"/>
        <v>7392981</v>
      </c>
    </row>
    <row r="151" spans="1:6" ht="27.6" customHeight="1" x14ac:dyDescent="0.25">
      <c r="A151" s="162" t="s">
        <v>298</v>
      </c>
      <c r="B151" s="151" t="s">
        <v>147</v>
      </c>
      <c r="C151" s="163" t="s">
        <v>299</v>
      </c>
      <c r="D151" s="164">
        <f>D152</f>
        <v>648000</v>
      </c>
      <c r="E151" s="164">
        <v>0</v>
      </c>
      <c r="F151" s="169">
        <f t="shared" si="25"/>
        <v>648000</v>
      </c>
    </row>
    <row r="152" spans="1:6" ht="40.200000000000003" customHeight="1" x14ac:dyDescent="0.25">
      <c r="A152" s="170" t="s">
        <v>169</v>
      </c>
      <c r="B152" s="147" t="s">
        <v>147</v>
      </c>
      <c r="C152" s="171" t="s">
        <v>300</v>
      </c>
      <c r="D152" s="65">
        <f>D153</f>
        <v>648000</v>
      </c>
      <c r="E152" s="65">
        <v>0</v>
      </c>
      <c r="F152" s="169">
        <f t="shared" si="25"/>
        <v>648000</v>
      </c>
    </row>
    <row r="153" spans="1:6" ht="45.6" customHeight="1" x14ac:dyDescent="0.25">
      <c r="A153" s="170" t="s">
        <v>171</v>
      </c>
      <c r="B153" s="147" t="s">
        <v>147</v>
      </c>
      <c r="C153" s="171" t="s">
        <v>301</v>
      </c>
      <c r="D153" s="65">
        <f>D154+D155</f>
        <v>648000</v>
      </c>
      <c r="E153" s="65">
        <v>0</v>
      </c>
      <c r="F153" s="169">
        <f t="shared" si="25"/>
        <v>648000</v>
      </c>
    </row>
    <row r="154" spans="1:6" ht="27" customHeight="1" x14ac:dyDescent="0.25">
      <c r="A154" s="170" t="s">
        <v>175</v>
      </c>
      <c r="B154" s="147" t="s">
        <v>147</v>
      </c>
      <c r="C154" s="171" t="s">
        <v>644</v>
      </c>
      <c r="D154" s="65">
        <v>230000</v>
      </c>
      <c r="E154" s="65">
        <v>0</v>
      </c>
      <c r="F154" s="169">
        <f t="shared" si="25"/>
        <v>230000</v>
      </c>
    </row>
    <row r="155" spans="1:6" ht="68.400000000000006" customHeight="1" x14ac:dyDescent="0.25">
      <c r="A155" s="170" t="s">
        <v>268</v>
      </c>
      <c r="B155" s="147" t="s">
        <v>147</v>
      </c>
      <c r="C155" s="171" t="s">
        <v>302</v>
      </c>
      <c r="D155" s="65">
        <v>418000</v>
      </c>
      <c r="E155" s="65">
        <v>0</v>
      </c>
      <c r="F155" s="169">
        <f t="shared" si="25"/>
        <v>418000</v>
      </c>
    </row>
    <row r="156" spans="1:6" ht="39" customHeight="1" x14ac:dyDescent="0.25">
      <c r="A156" s="170" t="s">
        <v>270</v>
      </c>
      <c r="B156" s="147" t="s">
        <v>147</v>
      </c>
      <c r="C156" s="171" t="s">
        <v>303</v>
      </c>
      <c r="D156" s="65">
        <v>75000</v>
      </c>
      <c r="E156" s="65">
        <v>0</v>
      </c>
      <c r="F156" s="169">
        <f t="shared" si="25"/>
        <v>75000</v>
      </c>
    </row>
    <row r="157" spans="1:6" ht="25.8" customHeight="1" x14ac:dyDescent="0.25">
      <c r="A157" s="170" t="s">
        <v>272</v>
      </c>
      <c r="B157" s="147" t="s">
        <v>147</v>
      </c>
      <c r="C157" s="171" t="s">
        <v>304</v>
      </c>
      <c r="D157" s="65">
        <v>75000</v>
      </c>
      <c r="E157" s="65">
        <v>0</v>
      </c>
      <c r="F157" s="169">
        <f t="shared" si="25"/>
        <v>75000</v>
      </c>
    </row>
    <row r="158" spans="1:6" ht="33.6" customHeight="1" x14ac:dyDescent="0.25">
      <c r="A158" s="170" t="s">
        <v>274</v>
      </c>
      <c r="B158" s="147" t="s">
        <v>147</v>
      </c>
      <c r="C158" s="171" t="s">
        <v>305</v>
      </c>
      <c r="D158" s="65">
        <v>75000</v>
      </c>
      <c r="E158" s="65">
        <v>0</v>
      </c>
      <c r="F158" s="169">
        <f t="shared" si="25"/>
        <v>75000</v>
      </c>
    </row>
    <row r="159" spans="1:6" ht="24" customHeight="1" x14ac:dyDescent="0.25">
      <c r="A159" s="170" t="s">
        <v>177</v>
      </c>
      <c r="B159" s="147" t="s">
        <v>147</v>
      </c>
      <c r="C159" s="171" t="s">
        <v>306</v>
      </c>
      <c r="D159" s="65">
        <f>D160</f>
        <v>10486015.15</v>
      </c>
      <c r="E159" s="65">
        <v>0</v>
      </c>
      <c r="F159" s="169">
        <f t="shared" si="25"/>
        <v>10486015.15</v>
      </c>
    </row>
    <row r="160" spans="1:6" ht="60.6" customHeight="1" x14ac:dyDescent="0.25">
      <c r="A160" s="170" t="s">
        <v>277</v>
      </c>
      <c r="B160" s="147" t="s">
        <v>147</v>
      </c>
      <c r="C160" s="171" t="s">
        <v>307</v>
      </c>
      <c r="D160" s="65">
        <f>D161</f>
        <v>10486015.15</v>
      </c>
      <c r="E160" s="65">
        <v>0</v>
      </c>
      <c r="F160" s="169">
        <f t="shared" si="25"/>
        <v>10486015.15</v>
      </c>
    </row>
    <row r="161" spans="1:6" ht="60.6" customHeight="1" x14ac:dyDescent="0.25">
      <c r="A161" s="170" t="s">
        <v>279</v>
      </c>
      <c r="B161" s="147" t="s">
        <v>147</v>
      </c>
      <c r="C161" s="171" t="s">
        <v>308</v>
      </c>
      <c r="D161" s="65">
        <v>10486015.15</v>
      </c>
      <c r="E161" s="65">
        <v>0</v>
      </c>
      <c r="F161" s="169">
        <f t="shared" si="25"/>
        <v>10486015.15</v>
      </c>
    </row>
    <row r="162" spans="1:6" ht="33.6" customHeight="1" x14ac:dyDescent="0.25">
      <c r="A162" s="162" t="s">
        <v>309</v>
      </c>
      <c r="B162" s="151" t="s">
        <v>147</v>
      </c>
      <c r="C162" s="163" t="s">
        <v>310</v>
      </c>
      <c r="D162" s="164">
        <f>D173+D177+D184+D188</f>
        <v>95260289.820000008</v>
      </c>
      <c r="E162" s="164">
        <f t="shared" ref="E162" si="26">E173+E177+E184+E188</f>
        <v>6662917.8600000003</v>
      </c>
      <c r="F162" s="169">
        <f t="shared" si="25"/>
        <v>88597371.960000008</v>
      </c>
    </row>
    <row r="163" spans="1:6" ht="42" customHeight="1" x14ac:dyDescent="0.25">
      <c r="A163" s="170" t="s">
        <v>169</v>
      </c>
      <c r="B163" s="147" t="s">
        <v>147</v>
      </c>
      <c r="C163" s="171" t="s">
        <v>311</v>
      </c>
      <c r="D163" s="65">
        <f>D174+D178+D185</f>
        <v>67681781.020000011</v>
      </c>
      <c r="E163" s="65">
        <f t="shared" ref="E163" si="27">E174+E178+E185</f>
        <v>3187535.08</v>
      </c>
      <c r="F163" s="169">
        <f t="shared" si="25"/>
        <v>64494245.940000013</v>
      </c>
    </row>
    <row r="164" spans="1:6" ht="39.6" customHeight="1" x14ac:dyDescent="0.25">
      <c r="A164" s="170" t="s">
        <v>171</v>
      </c>
      <c r="B164" s="147" t="s">
        <v>147</v>
      </c>
      <c r="C164" s="171" t="s">
        <v>312</v>
      </c>
      <c r="D164" s="65">
        <f>D175+D179+D186</f>
        <v>67681781.020000011</v>
      </c>
      <c r="E164" s="65">
        <f>E175+E179+E186</f>
        <v>3187535.08</v>
      </c>
      <c r="F164" s="169">
        <f t="shared" si="25"/>
        <v>64494245.940000013</v>
      </c>
    </row>
    <row r="165" spans="1:6" ht="13.2" x14ac:dyDescent="0.25">
      <c r="A165" s="170" t="s">
        <v>175</v>
      </c>
      <c r="B165" s="147" t="s">
        <v>147</v>
      </c>
      <c r="C165" s="171" t="s">
        <v>313</v>
      </c>
      <c r="D165" s="65">
        <f>D176+D180+D187</f>
        <v>67681781.020000011</v>
      </c>
      <c r="E165" s="65">
        <f>E180+E187</f>
        <v>3187535.08</v>
      </c>
      <c r="F165" s="169">
        <f t="shared" si="25"/>
        <v>64494245.940000013</v>
      </c>
    </row>
    <row r="166" spans="1:6" ht="37.200000000000003" customHeight="1" x14ac:dyDescent="0.25">
      <c r="A166" s="170" t="s">
        <v>314</v>
      </c>
      <c r="B166" s="147" t="s">
        <v>147</v>
      </c>
      <c r="C166" s="171" t="s">
        <v>315</v>
      </c>
      <c r="D166" s="65">
        <f>D181</f>
        <v>1650747</v>
      </c>
      <c r="E166" s="65">
        <v>0</v>
      </c>
      <c r="F166" s="169">
        <f t="shared" si="25"/>
        <v>1650747</v>
      </c>
    </row>
    <row r="167" spans="1:6" ht="13.2" x14ac:dyDescent="0.25">
      <c r="A167" s="170" t="s">
        <v>316</v>
      </c>
      <c r="B167" s="147" t="s">
        <v>147</v>
      </c>
      <c r="C167" s="171" t="s">
        <v>317</v>
      </c>
      <c r="D167" s="65">
        <f>D168</f>
        <v>1650747</v>
      </c>
      <c r="E167" s="65">
        <v>0</v>
      </c>
      <c r="F167" s="169">
        <f t="shared" si="25"/>
        <v>1650747</v>
      </c>
    </row>
    <row r="168" spans="1:6" ht="52.8" customHeight="1" x14ac:dyDescent="0.25">
      <c r="A168" s="170" t="s">
        <v>318</v>
      </c>
      <c r="B168" s="147" t="s">
        <v>147</v>
      </c>
      <c r="C168" s="171" t="s">
        <v>319</v>
      </c>
      <c r="D168" s="65">
        <f>D183</f>
        <v>1650747</v>
      </c>
      <c r="E168" s="65">
        <v>0</v>
      </c>
      <c r="F168" s="169">
        <f t="shared" si="25"/>
        <v>1650747</v>
      </c>
    </row>
    <row r="169" spans="1:6" ht="40.200000000000003" customHeight="1" x14ac:dyDescent="0.25">
      <c r="A169" s="170" t="s">
        <v>270</v>
      </c>
      <c r="B169" s="147" t="s">
        <v>147</v>
      </c>
      <c r="C169" s="171" t="s">
        <v>320</v>
      </c>
      <c r="D169" s="65">
        <f>D170</f>
        <v>25927761.800000001</v>
      </c>
      <c r="E169" s="65">
        <f t="shared" ref="E169" si="28">E170</f>
        <v>3475382.7800000003</v>
      </c>
      <c r="F169" s="169">
        <f t="shared" si="25"/>
        <v>22452379.02</v>
      </c>
    </row>
    <row r="170" spans="1:6" ht="18.600000000000001" customHeight="1" x14ac:dyDescent="0.25">
      <c r="A170" s="170" t="s">
        <v>272</v>
      </c>
      <c r="B170" s="147" t="s">
        <v>147</v>
      </c>
      <c r="C170" s="171" t="s">
        <v>321</v>
      </c>
      <c r="D170" s="65">
        <f>D171+D172</f>
        <v>25927761.800000001</v>
      </c>
      <c r="E170" s="65">
        <f t="shared" ref="E170" si="29">E171+E172</f>
        <v>3475382.7800000003</v>
      </c>
      <c r="F170" s="169">
        <f t="shared" si="25"/>
        <v>22452379.02</v>
      </c>
    </row>
    <row r="171" spans="1:6" ht="69.599999999999994" customHeight="1" x14ac:dyDescent="0.25">
      <c r="A171" s="170" t="s">
        <v>322</v>
      </c>
      <c r="B171" s="147" t="s">
        <v>147</v>
      </c>
      <c r="C171" s="171" t="s">
        <v>323</v>
      </c>
      <c r="D171" s="65">
        <f>D191</f>
        <v>24331001.32</v>
      </c>
      <c r="E171" s="65">
        <f t="shared" ref="E171" si="30">E191</f>
        <v>2948580</v>
      </c>
      <c r="F171" s="169">
        <f t="shared" si="25"/>
        <v>21382421.32</v>
      </c>
    </row>
    <row r="172" spans="1:6" ht="31.2" customHeight="1" x14ac:dyDescent="0.25">
      <c r="A172" s="170" t="s">
        <v>274</v>
      </c>
      <c r="B172" s="147" t="s">
        <v>147</v>
      </c>
      <c r="C172" s="171" t="s">
        <v>324</v>
      </c>
      <c r="D172" s="65">
        <f>D192</f>
        <v>1596760.48</v>
      </c>
      <c r="E172" s="65">
        <f t="shared" ref="E172" si="31">E192</f>
        <v>526802.78</v>
      </c>
      <c r="F172" s="169">
        <f t="shared" si="25"/>
        <v>1069957.7</v>
      </c>
    </row>
    <row r="173" spans="1:6" ht="21" customHeight="1" x14ac:dyDescent="0.25">
      <c r="A173" s="162" t="s">
        <v>325</v>
      </c>
      <c r="B173" s="151" t="s">
        <v>147</v>
      </c>
      <c r="C173" s="163" t="s">
        <v>326</v>
      </c>
      <c r="D173" s="164">
        <f>D174</f>
        <v>1734361.57</v>
      </c>
      <c r="E173" s="164">
        <v>0</v>
      </c>
      <c r="F173" s="169">
        <f t="shared" si="25"/>
        <v>1734361.57</v>
      </c>
    </row>
    <row r="174" spans="1:6" ht="36.6" customHeight="1" x14ac:dyDescent="0.25">
      <c r="A174" s="170" t="s">
        <v>169</v>
      </c>
      <c r="B174" s="147" t="s">
        <v>147</v>
      </c>
      <c r="C174" s="171" t="s">
        <v>327</v>
      </c>
      <c r="D174" s="65">
        <f>D175</f>
        <v>1734361.57</v>
      </c>
      <c r="E174" s="65">
        <v>0</v>
      </c>
      <c r="F174" s="169">
        <f t="shared" si="25"/>
        <v>1734361.57</v>
      </c>
    </row>
    <row r="175" spans="1:6" ht="35.4" customHeight="1" x14ac:dyDescent="0.25">
      <c r="A175" s="170" t="s">
        <v>171</v>
      </c>
      <c r="B175" s="147" t="s">
        <v>147</v>
      </c>
      <c r="C175" s="171" t="s">
        <v>328</v>
      </c>
      <c r="D175" s="65">
        <f>D176</f>
        <v>1734361.57</v>
      </c>
      <c r="E175" s="65">
        <v>0</v>
      </c>
      <c r="F175" s="169">
        <f t="shared" si="25"/>
        <v>1734361.57</v>
      </c>
    </row>
    <row r="176" spans="1:6" ht="21.6" customHeight="1" x14ac:dyDescent="0.25">
      <c r="A176" s="170" t="s">
        <v>175</v>
      </c>
      <c r="B176" s="147" t="s">
        <v>147</v>
      </c>
      <c r="C176" s="171" t="s">
        <v>329</v>
      </c>
      <c r="D176" s="65">
        <v>1734361.57</v>
      </c>
      <c r="E176" s="65">
        <v>0</v>
      </c>
      <c r="F176" s="169">
        <f t="shared" si="25"/>
        <v>1734361.57</v>
      </c>
    </row>
    <row r="177" spans="1:6" ht="19.8" customHeight="1" x14ac:dyDescent="0.25">
      <c r="A177" s="162" t="s">
        <v>330</v>
      </c>
      <c r="B177" s="151" t="s">
        <v>147</v>
      </c>
      <c r="C177" s="163" t="s">
        <v>331</v>
      </c>
      <c r="D177" s="164">
        <f>D178+D181</f>
        <v>9112747</v>
      </c>
      <c r="E177" s="164">
        <f>E178</f>
        <v>2957624.4</v>
      </c>
      <c r="F177" s="169">
        <f t="shared" si="25"/>
        <v>6155122.5999999996</v>
      </c>
    </row>
    <row r="178" spans="1:6" ht="39.6" customHeight="1" x14ac:dyDescent="0.25">
      <c r="A178" s="170" t="s">
        <v>169</v>
      </c>
      <c r="B178" s="147" t="s">
        <v>147</v>
      </c>
      <c r="C178" s="171" t="s">
        <v>332</v>
      </c>
      <c r="D178" s="65">
        <f>D179</f>
        <v>7462000</v>
      </c>
      <c r="E178" s="65">
        <f>E179</f>
        <v>2957624.4</v>
      </c>
      <c r="F178" s="169">
        <f t="shared" si="25"/>
        <v>4504375.5999999996</v>
      </c>
    </row>
    <row r="179" spans="1:6" ht="38.4" customHeight="1" x14ac:dyDescent="0.25">
      <c r="A179" s="170" t="s">
        <v>171</v>
      </c>
      <c r="B179" s="147" t="s">
        <v>147</v>
      </c>
      <c r="C179" s="171" t="s">
        <v>333</v>
      </c>
      <c r="D179" s="65">
        <f>D180</f>
        <v>7462000</v>
      </c>
      <c r="E179" s="65">
        <f>E180</f>
        <v>2957624.4</v>
      </c>
      <c r="F179" s="169">
        <f t="shared" si="25"/>
        <v>4504375.5999999996</v>
      </c>
    </row>
    <row r="180" spans="1:6" ht="22.2" customHeight="1" x14ac:dyDescent="0.25">
      <c r="A180" s="170" t="s">
        <v>175</v>
      </c>
      <c r="B180" s="147" t="s">
        <v>147</v>
      </c>
      <c r="C180" s="171" t="s">
        <v>334</v>
      </c>
      <c r="D180" s="65">
        <v>7462000</v>
      </c>
      <c r="E180" s="65">
        <v>2957624.4</v>
      </c>
      <c r="F180" s="169">
        <f t="shared" si="25"/>
        <v>4504375.5999999996</v>
      </c>
    </row>
    <row r="181" spans="1:6" ht="39" customHeight="1" x14ac:dyDescent="0.25">
      <c r="A181" s="170" t="s">
        <v>314</v>
      </c>
      <c r="B181" s="147" t="s">
        <v>147</v>
      </c>
      <c r="C181" s="171" t="s">
        <v>335</v>
      </c>
      <c r="D181" s="65">
        <f>D182</f>
        <v>1650747</v>
      </c>
      <c r="E181" s="65">
        <v>0</v>
      </c>
      <c r="F181" s="169">
        <f t="shared" si="25"/>
        <v>1650747</v>
      </c>
    </row>
    <row r="182" spans="1:6" ht="21" customHeight="1" x14ac:dyDescent="0.25">
      <c r="A182" s="170" t="s">
        <v>316</v>
      </c>
      <c r="B182" s="147" t="s">
        <v>147</v>
      </c>
      <c r="C182" s="171" t="s">
        <v>336</v>
      </c>
      <c r="D182" s="65">
        <f>D183</f>
        <v>1650747</v>
      </c>
      <c r="E182" s="65">
        <v>0</v>
      </c>
      <c r="F182" s="169">
        <f t="shared" si="25"/>
        <v>1650747</v>
      </c>
    </row>
    <row r="183" spans="1:6" ht="55.8" customHeight="1" x14ac:dyDescent="0.25">
      <c r="A183" s="170" t="s">
        <v>318</v>
      </c>
      <c r="B183" s="147" t="s">
        <v>147</v>
      </c>
      <c r="C183" s="171" t="s">
        <v>337</v>
      </c>
      <c r="D183" s="65">
        <v>1650747</v>
      </c>
      <c r="E183" s="65">
        <v>0</v>
      </c>
      <c r="F183" s="169">
        <f t="shared" si="25"/>
        <v>1650747</v>
      </c>
    </row>
    <row r="184" spans="1:6" ht="21.6" customHeight="1" x14ac:dyDescent="0.25">
      <c r="A184" s="162" t="s">
        <v>338</v>
      </c>
      <c r="B184" s="151" t="s">
        <v>147</v>
      </c>
      <c r="C184" s="163" t="s">
        <v>339</v>
      </c>
      <c r="D184" s="164">
        <f>D185</f>
        <v>58485419.450000003</v>
      </c>
      <c r="E184" s="164">
        <f>E187</f>
        <v>229910.68</v>
      </c>
      <c r="F184" s="169">
        <f t="shared" si="25"/>
        <v>58255508.770000003</v>
      </c>
    </row>
    <row r="185" spans="1:6" ht="39" customHeight="1" x14ac:dyDescent="0.25">
      <c r="A185" s="170" t="s">
        <v>169</v>
      </c>
      <c r="B185" s="147" t="s">
        <v>147</v>
      </c>
      <c r="C185" s="171" t="s">
        <v>340</v>
      </c>
      <c r="D185" s="65">
        <f>D186</f>
        <v>58485419.450000003</v>
      </c>
      <c r="E185" s="65">
        <f>E186</f>
        <v>229910.68</v>
      </c>
      <c r="F185" s="169">
        <f t="shared" si="25"/>
        <v>58255508.770000003</v>
      </c>
    </row>
    <row r="186" spans="1:6" ht="43.8" customHeight="1" x14ac:dyDescent="0.25">
      <c r="A186" s="170" t="s">
        <v>171</v>
      </c>
      <c r="B186" s="147" t="s">
        <v>147</v>
      </c>
      <c r="C186" s="171" t="s">
        <v>341</v>
      </c>
      <c r="D186" s="65">
        <f>D187</f>
        <v>58485419.450000003</v>
      </c>
      <c r="E186" s="65">
        <f>E187</f>
        <v>229910.68</v>
      </c>
      <c r="F186" s="169">
        <f t="shared" si="25"/>
        <v>58255508.770000003</v>
      </c>
    </row>
    <row r="187" spans="1:6" ht="21" customHeight="1" x14ac:dyDescent="0.25">
      <c r="A187" s="170" t="s">
        <v>175</v>
      </c>
      <c r="B187" s="147" t="s">
        <v>147</v>
      </c>
      <c r="C187" s="171" t="s">
        <v>342</v>
      </c>
      <c r="D187" s="65">
        <v>58485419.450000003</v>
      </c>
      <c r="E187" s="65">
        <v>229910.68</v>
      </c>
      <c r="F187" s="169">
        <f t="shared" si="25"/>
        <v>58255508.770000003</v>
      </c>
    </row>
    <row r="188" spans="1:6" ht="27.6" customHeight="1" x14ac:dyDescent="0.25">
      <c r="A188" s="162" t="s">
        <v>343</v>
      </c>
      <c r="B188" s="151" t="s">
        <v>147</v>
      </c>
      <c r="C188" s="163" t="s">
        <v>344</v>
      </c>
      <c r="D188" s="164">
        <f>D189</f>
        <v>25927761.800000001</v>
      </c>
      <c r="E188" s="164">
        <f>E189</f>
        <v>3475382.7800000003</v>
      </c>
      <c r="F188" s="169">
        <f t="shared" si="25"/>
        <v>22452379.02</v>
      </c>
    </row>
    <row r="189" spans="1:6" ht="40.200000000000003" customHeight="1" x14ac:dyDescent="0.25">
      <c r="A189" s="170" t="s">
        <v>270</v>
      </c>
      <c r="B189" s="147" t="s">
        <v>147</v>
      </c>
      <c r="C189" s="171" t="s">
        <v>345</v>
      </c>
      <c r="D189" s="65">
        <f>D190</f>
        <v>25927761.800000001</v>
      </c>
      <c r="E189" s="65">
        <f>E190</f>
        <v>3475382.7800000003</v>
      </c>
      <c r="F189" s="169">
        <f t="shared" si="25"/>
        <v>22452379.02</v>
      </c>
    </row>
    <row r="190" spans="1:6" ht="23.4" customHeight="1" x14ac:dyDescent="0.25">
      <c r="A190" s="170" t="s">
        <v>272</v>
      </c>
      <c r="B190" s="147" t="s">
        <v>147</v>
      </c>
      <c r="C190" s="171" t="s">
        <v>346</v>
      </c>
      <c r="D190" s="65">
        <f>D191+D192</f>
        <v>25927761.800000001</v>
      </c>
      <c r="E190" s="65">
        <f>E191+E192</f>
        <v>3475382.7800000003</v>
      </c>
      <c r="F190" s="169">
        <f t="shared" si="25"/>
        <v>22452379.02</v>
      </c>
    </row>
    <row r="191" spans="1:6" ht="68.400000000000006" customHeight="1" x14ac:dyDescent="0.25">
      <c r="A191" s="170" t="s">
        <v>322</v>
      </c>
      <c r="B191" s="147" t="s">
        <v>147</v>
      </c>
      <c r="C191" s="171" t="s">
        <v>347</v>
      </c>
      <c r="D191" s="65">
        <v>24331001.32</v>
      </c>
      <c r="E191" s="65">
        <v>2948580</v>
      </c>
      <c r="F191" s="169">
        <f t="shared" si="25"/>
        <v>21382421.32</v>
      </c>
    </row>
    <row r="192" spans="1:6" ht="34.200000000000003" customHeight="1" x14ac:dyDescent="0.25">
      <c r="A192" s="170" t="s">
        <v>274</v>
      </c>
      <c r="B192" s="147" t="s">
        <v>147</v>
      </c>
      <c r="C192" s="171" t="s">
        <v>348</v>
      </c>
      <c r="D192" s="65">
        <v>1596760.48</v>
      </c>
      <c r="E192" s="65">
        <v>526802.78</v>
      </c>
      <c r="F192" s="169">
        <f t="shared" si="25"/>
        <v>1069957.7</v>
      </c>
    </row>
    <row r="193" spans="1:6" ht="13.2" x14ac:dyDescent="0.25">
      <c r="A193" s="162" t="s">
        <v>349</v>
      </c>
      <c r="B193" s="151" t="s">
        <v>147</v>
      </c>
      <c r="C193" s="163" t="s">
        <v>350</v>
      </c>
      <c r="D193" s="164">
        <f>D213+D218+D223+D228+D235</f>
        <v>372627062.67000008</v>
      </c>
      <c r="E193" s="164">
        <f t="shared" ref="E193" si="32">E213+E218+E223+E228+E235</f>
        <v>46224047.450000003</v>
      </c>
      <c r="F193" s="169">
        <f t="shared" si="25"/>
        <v>326403015.22000009</v>
      </c>
    </row>
    <row r="194" spans="1:6" ht="69" customHeight="1" x14ac:dyDescent="0.25">
      <c r="A194" s="170" t="s">
        <v>151</v>
      </c>
      <c r="B194" s="147" t="s">
        <v>147</v>
      </c>
      <c r="C194" s="171" t="s">
        <v>351</v>
      </c>
      <c r="D194" s="65">
        <f>D236</f>
        <v>6354693.6099999994</v>
      </c>
      <c r="E194" s="65">
        <f t="shared" ref="E194" si="33">E236</f>
        <v>591624.42999999993</v>
      </c>
      <c r="F194" s="169">
        <f t="shared" si="25"/>
        <v>5763069.1799999997</v>
      </c>
    </row>
    <row r="195" spans="1:6" ht="40.799999999999997" customHeight="1" x14ac:dyDescent="0.25">
      <c r="A195" s="170" t="s">
        <v>161</v>
      </c>
      <c r="B195" s="147" t="s">
        <v>147</v>
      </c>
      <c r="C195" s="171" t="s">
        <v>352</v>
      </c>
      <c r="D195" s="65">
        <f>D196+D197+D198+D199</f>
        <v>6354693.6099999994</v>
      </c>
      <c r="E195" s="65">
        <f t="shared" ref="E195" si="34">E196+E197+E198+E199</f>
        <v>591624.42999999993</v>
      </c>
      <c r="F195" s="169">
        <f t="shared" si="25"/>
        <v>5763069.1799999997</v>
      </c>
    </row>
    <row r="196" spans="1:6" ht="28.8" customHeight="1" x14ac:dyDescent="0.25">
      <c r="A196" s="170" t="s">
        <v>163</v>
      </c>
      <c r="B196" s="147" t="s">
        <v>147</v>
      </c>
      <c r="C196" s="171" t="s">
        <v>353</v>
      </c>
      <c r="D196" s="65">
        <f>D238</f>
        <v>4742880.68</v>
      </c>
      <c r="E196" s="65">
        <f t="shared" ref="E196" si="35">E238</f>
        <v>350526.16</v>
      </c>
      <c r="F196" s="169">
        <f t="shared" si="25"/>
        <v>4392354.5199999996</v>
      </c>
    </row>
    <row r="197" spans="1:6" ht="45.6" customHeight="1" x14ac:dyDescent="0.25">
      <c r="A197" s="170" t="s">
        <v>165</v>
      </c>
      <c r="B197" s="147" t="s">
        <v>147</v>
      </c>
      <c r="C197" s="171" t="s">
        <v>354</v>
      </c>
      <c r="D197" s="65">
        <f>D239</f>
        <v>54432.2</v>
      </c>
      <c r="E197" s="65">
        <f t="shared" ref="E197" si="36">E239</f>
        <v>0</v>
      </c>
      <c r="F197" s="169">
        <f t="shared" si="25"/>
        <v>54432.2</v>
      </c>
    </row>
    <row r="198" spans="1:6" ht="67.2" customHeight="1" x14ac:dyDescent="0.25">
      <c r="A198" s="170" t="s">
        <v>244</v>
      </c>
      <c r="B198" s="147" t="s">
        <v>147</v>
      </c>
      <c r="C198" s="171" t="s">
        <v>355</v>
      </c>
      <c r="D198" s="65">
        <f>D240</f>
        <v>5000</v>
      </c>
      <c r="E198" s="65">
        <f t="shared" ref="E198" si="37">E240</f>
        <v>0</v>
      </c>
      <c r="F198" s="169">
        <f t="shared" si="25"/>
        <v>5000</v>
      </c>
    </row>
    <row r="199" spans="1:6" ht="54" customHeight="1" x14ac:dyDescent="0.25">
      <c r="A199" s="170" t="s">
        <v>167</v>
      </c>
      <c r="B199" s="147" t="s">
        <v>147</v>
      </c>
      <c r="C199" s="171" t="s">
        <v>356</v>
      </c>
      <c r="D199" s="65">
        <f>D241</f>
        <v>1552380.73</v>
      </c>
      <c r="E199" s="65">
        <f t="shared" ref="E199" si="38">E241</f>
        <v>241098.27</v>
      </c>
      <c r="F199" s="169">
        <f t="shared" si="25"/>
        <v>1311282.46</v>
      </c>
    </row>
    <row r="200" spans="1:6" ht="40.799999999999997" customHeight="1" x14ac:dyDescent="0.25">
      <c r="A200" s="170" t="s">
        <v>169</v>
      </c>
      <c r="B200" s="147" t="s">
        <v>147</v>
      </c>
      <c r="C200" s="171" t="s">
        <v>357</v>
      </c>
      <c r="D200" s="65">
        <f>D201</f>
        <v>276860</v>
      </c>
      <c r="E200" s="65">
        <f t="shared" ref="E200" si="39">E201</f>
        <v>4883.8500000000004</v>
      </c>
      <c r="F200" s="169">
        <f t="shared" si="25"/>
        <v>271976.15000000002</v>
      </c>
    </row>
    <row r="201" spans="1:6" ht="37.799999999999997" customHeight="1" x14ac:dyDescent="0.25">
      <c r="A201" s="170" t="s">
        <v>171</v>
      </c>
      <c r="B201" s="147" t="s">
        <v>147</v>
      </c>
      <c r="C201" s="171" t="s">
        <v>358</v>
      </c>
      <c r="D201" s="65">
        <f>D202+D203</f>
        <v>276860</v>
      </c>
      <c r="E201" s="65">
        <f>E202</f>
        <v>4883.8500000000004</v>
      </c>
      <c r="F201" s="169">
        <f t="shared" si="25"/>
        <v>271976.15000000002</v>
      </c>
    </row>
    <row r="202" spans="1:6" ht="42" customHeight="1" x14ac:dyDescent="0.25">
      <c r="A202" s="170" t="s">
        <v>173</v>
      </c>
      <c r="B202" s="147" t="s">
        <v>147</v>
      </c>
      <c r="C202" s="171" t="s">
        <v>359</v>
      </c>
      <c r="D202" s="65">
        <f>D244</f>
        <v>68960</v>
      </c>
      <c r="E202" s="65">
        <f t="shared" ref="E202" si="40">E244</f>
        <v>4883.8500000000004</v>
      </c>
      <c r="F202" s="169">
        <f t="shared" si="25"/>
        <v>64076.15</v>
      </c>
    </row>
    <row r="203" spans="1:6" ht="19.2" customHeight="1" x14ac:dyDescent="0.25">
      <c r="A203" s="170" t="s">
        <v>175</v>
      </c>
      <c r="B203" s="147" t="s">
        <v>147</v>
      </c>
      <c r="C203" s="171" t="s">
        <v>360</v>
      </c>
      <c r="D203" s="65">
        <f>D231+D245</f>
        <v>207900</v>
      </c>
      <c r="E203" s="65">
        <v>0</v>
      </c>
      <c r="F203" s="169">
        <f t="shared" si="25"/>
        <v>207900</v>
      </c>
    </row>
    <row r="204" spans="1:6" ht="46.8" customHeight="1" x14ac:dyDescent="0.25">
      <c r="A204" s="170" t="s">
        <v>270</v>
      </c>
      <c r="B204" s="147" t="s">
        <v>147</v>
      </c>
      <c r="C204" s="171" t="s">
        <v>361</v>
      </c>
      <c r="D204" s="65">
        <f>D214+D219+D224+D232+D249</f>
        <v>345791130.98000008</v>
      </c>
      <c r="E204" s="65">
        <f>E214+E219+E224</f>
        <v>45627539.170000002</v>
      </c>
      <c r="F204" s="169">
        <f t="shared" si="25"/>
        <v>300163591.81000006</v>
      </c>
    </row>
    <row r="205" spans="1:6" ht="18.600000000000001" customHeight="1" x14ac:dyDescent="0.25">
      <c r="A205" s="170" t="s">
        <v>272</v>
      </c>
      <c r="B205" s="147" t="s">
        <v>147</v>
      </c>
      <c r="C205" s="171" t="s">
        <v>362</v>
      </c>
      <c r="D205" s="65">
        <f>D206+D207</f>
        <v>344282708.17999995</v>
      </c>
      <c r="E205" s="65">
        <f>E206+E207</f>
        <v>45627539.170000002</v>
      </c>
      <c r="F205" s="169">
        <f t="shared" si="25"/>
        <v>298655169.00999993</v>
      </c>
    </row>
    <row r="206" spans="1:6" ht="75" customHeight="1" x14ac:dyDescent="0.25">
      <c r="A206" s="170" t="s">
        <v>322</v>
      </c>
      <c r="B206" s="147" t="s">
        <v>147</v>
      </c>
      <c r="C206" s="171" t="s">
        <v>363</v>
      </c>
      <c r="D206" s="65">
        <f>D216+D221+D226</f>
        <v>323097164.70999998</v>
      </c>
      <c r="E206" s="65">
        <f t="shared" ref="E206" si="41">E216+E221+E226</f>
        <v>43339258.219999999</v>
      </c>
      <c r="F206" s="169">
        <f t="shared" si="25"/>
        <v>279757906.49000001</v>
      </c>
    </row>
    <row r="207" spans="1:6" ht="32.4" customHeight="1" x14ac:dyDescent="0.25">
      <c r="A207" s="170" t="s">
        <v>274</v>
      </c>
      <c r="B207" s="147" t="s">
        <v>147</v>
      </c>
      <c r="C207" s="171" t="s">
        <v>364</v>
      </c>
      <c r="D207" s="65">
        <f>D217+D222+D227+D234</f>
        <v>21185543.469999999</v>
      </c>
      <c r="E207" s="65">
        <f>E217+E222+E227</f>
        <v>2288280.9500000002</v>
      </c>
      <c r="F207" s="169">
        <f t="shared" ref="F207:F270" si="42">D207-E207</f>
        <v>18897262.52</v>
      </c>
    </row>
    <row r="208" spans="1:6" ht="49.8" customHeight="1" x14ac:dyDescent="0.25">
      <c r="A208" s="170" t="s">
        <v>365</v>
      </c>
      <c r="B208" s="147" t="s">
        <v>147</v>
      </c>
      <c r="C208" s="171" t="s">
        <v>366</v>
      </c>
      <c r="D208" s="65">
        <f>D250</f>
        <v>1508422.8</v>
      </c>
      <c r="E208" s="65">
        <v>0</v>
      </c>
      <c r="F208" s="169">
        <f t="shared" si="42"/>
        <v>1508422.8</v>
      </c>
    </row>
    <row r="209" spans="1:6" ht="41.4" customHeight="1" x14ac:dyDescent="0.25">
      <c r="A209" s="170" t="s">
        <v>367</v>
      </c>
      <c r="B209" s="147" t="s">
        <v>147</v>
      </c>
      <c r="C209" s="171" t="s">
        <v>368</v>
      </c>
      <c r="D209" s="65">
        <f>D251</f>
        <v>1508422.8</v>
      </c>
      <c r="E209" s="65">
        <f t="shared" ref="E209" si="43">E251</f>
        <v>0</v>
      </c>
      <c r="F209" s="169">
        <f t="shared" si="42"/>
        <v>1508422.8</v>
      </c>
    </row>
    <row r="210" spans="1:6" ht="27.6" customHeight="1" x14ac:dyDescent="0.25">
      <c r="A210" s="170" t="s">
        <v>177</v>
      </c>
      <c r="B210" s="147" t="s">
        <v>147</v>
      </c>
      <c r="C210" s="171" t="s">
        <v>369</v>
      </c>
      <c r="D210" s="65">
        <f t="shared" ref="D210:E210" si="44">D252</f>
        <v>2278.08</v>
      </c>
      <c r="E210" s="65">
        <f t="shared" si="44"/>
        <v>0</v>
      </c>
      <c r="F210" s="169">
        <f t="shared" si="42"/>
        <v>2278.08</v>
      </c>
    </row>
    <row r="211" spans="1:6" ht="18.600000000000001" customHeight="1" x14ac:dyDescent="0.25">
      <c r="A211" s="170" t="s">
        <v>183</v>
      </c>
      <c r="B211" s="147" t="s">
        <v>147</v>
      </c>
      <c r="C211" s="171" t="s">
        <v>370</v>
      </c>
      <c r="D211" s="65">
        <f t="shared" ref="D211:E211" si="45">D253</f>
        <v>2278.08</v>
      </c>
      <c r="E211" s="65">
        <f t="shared" si="45"/>
        <v>0</v>
      </c>
      <c r="F211" s="169">
        <f t="shared" si="42"/>
        <v>2278.08</v>
      </c>
    </row>
    <row r="212" spans="1:6" ht="22.8" customHeight="1" x14ac:dyDescent="0.25">
      <c r="A212" s="170" t="s">
        <v>187</v>
      </c>
      <c r="B212" s="147" t="s">
        <v>147</v>
      </c>
      <c r="C212" s="171" t="s">
        <v>371</v>
      </c>
      <c r="D212" s="65">
        <f>D254</f>
        <v>2278.08</v>
      </c>
      <c r="E212" s="65">
        <f>E254</f>
        <v>0</v>
      </c>
      <c r="F212" s="169">
        <f t="shared" si="42"/>
        <v>2278.08</v>
      </c>
    </row>
    <row r="213" spans="1:6" ht="13.2" x14ac:dyDescent="0.25">
      <c r="A213" s="162" t="s">
        <v>372</v>
      </c>
      <c r="B213" s="151" t="s">
        <v>147</v>
      </c>
      <c r="C213" s="163" t="s">
        <v>373</v>
      </c>
      <c r="D213" s="164">
        <f>D214</f>
        <v>115120197.44</v>
      </c>
      <c r="E213" s="164">
        <f t="shared" ref="E213" si="46">E214</f>
        <v>23941849.829999998</v>
      </c>
      <c r="F213" s="169">
        <f t="shared" si="42"/>
        <v>91178347.609999999</v>
      </c>
    </row>
    <row r="214" spans="1:6" ht="46.8" customHeight="1" x14ac:dyDescent="0.25">
      <c r="A214" s="170" t="s">
        <v>270</v>
      </c>
      <c r="B214" s="147" t="s">
        <v>147</v>
      </c>
      <c r="C214" s="171" t="s">
        <v>374</v>
      </c>
      <c r="D214" s="65">
        <f>D215</f>
        <v>115120197.44</v>
      </c>
      <c r="E214" s="65">
        <f t="shared" ref="E214" si="47">E215</f>
        <v>23941849.829999998</v>
      </c>
      <c r="F214" s="169">
        <f t="shared" si="42"/>
        <v>91178347.609999999</v>
      </c>
    </row>
    <row r="215" spans="1:6" ht="24" customHeight="1" x14ac:dyDescent="0.25">
      <c r="A215" s="170" t="s">
        <v>272</v>
      </c>
      <c r="B215" s="147" t="s">
        <v>147</v>
      </c>
      <c r="C215" s="171" t="s">
        <v>375</v>
      </c>
      <c r="D215" s="65">
        <f>D216+D217</f>
        <v>115120197.44</v>
      </c>
      <c r="E215" s="65">
        <f t="shared" ref="E215" si="48">E216+E217</f>
        <v>23941849.829999998</v>
      </c>
      <c r="F215" s="169">
        <f t="shared" si="42"/>
        <v>91178347.609999999</v>
      </c>
    </row>
    <row r="216" spans="1:6" ht="75.599999999999994" customHeight="1" x14ac:dyDescent="0.25">
      <c r="A216" s="170" t="s">
        <v>322</v>
      </c>
      <c r="B216" s="147" t="s">
        <v>147</v>
      </c>
      <c r="C216" s="171" t="s">
        <v>376</v>
      </c>
      <c r="D216" s="65">
        <v>111401199</v>
      </c>
      <c r="E216" s="65">
        <v>22366181.559999999</v>
      </c>
      <c r="F216" s="169">
        <f t="shared" si="42"/>
        <v>89035017.439999998</v>
      </c>
    </row>
    <row r="217" spans="1:6" ht="34.200000000000003" customHeight="1" x14ac:dyDescent="0.25">
      <c r="A217" s="170" t="s">
        <v>274</v>
      </c>
      <c r="B217" s="147" t="s">
        <v>147</v>
      </c>
      <c r="C217" s="171" t="s">
        <v>377</v>
      </c>
      <c r="D217" s="65">
        <v>3718998.44</v>
      </c>
      <c r="E217" s="65">
        <v>1575668.27</v>
      </c>
      <c r="F217" s="169">
        <f t="shared" si="42"/>
        <v>2143330.17</v>
      </c>
    </row>
    <row r="218" spans="1:6" ht="24" customHeight="1" x14ac:dyDescent="0.25">
      <c r="A218" s="162" t="s">
        <v>378</v>
      </c>
      <c r="B218" s="151" t="s">
        <v>147</v>
      </c>
      <c r="C218" s="163" t="s">
        <v>379</v>
      </c>
      <c r="D218" s="164">
        <f>D219</f>
        <v>177923361.52000001</v>
      </c>
      <c r="E218" s="164">
        <f t="shared" ref="E218" si="49">E219</f>
        <v>16857920.34</v>
      </c>
      <c r="F218" s="169">
        <f t="shared" si="42"/>
        <v>161065441.18000001</v>
      </c>
    </row>
    <row r="219" spans="1:6" ht="42.6" customHeight="1" x14ac:dyDescent="0.25">
      <c r="A219" s="170" t="s">
        <v>270</v>
      </c>
      <c r="B219" s="147" t="s">
        <v>147</v>
      </c>
      <c r="C219" s="171" t="s">
        <v>380</v>
      </c>
      <c r="D219" s="65">
        <f>D220</f>
        <v>177923361.52000001</v>
      </c>
      <c r="E219" s="65">
        <f t="shared" ref="E219" si="50">E220</f>
        <v>16857920.34</v>
      </c>
      <c r="F219" s="169">
        <f t="shared" si="42"/>
        <v>161065441.18000001</v>
      </c>
    </row>
    <row r="220" spans="1:6" ht="25.8" customHeight="1" x14ac:dyDescent="0.25">
      <c r="A220" s="170" t="s">
        <v>272</v>
      </c>
      <c r="B220" s="147" t="s">
        <v>147</v>
      </c>
      <c r="C220" s="171" t="s">
        <v>381</v>
      </c>
      <c r="D220" s="65">
        <f>D221+D222</f>
        <v>177923361.52000001</v>
      </c>
      <c r="E220" s="65">
        <f t="shared" ref="E220" si="51">E221+E222</f>
        <v>16857920.34</v>
      </c>
      <c r="F220" s="169">
        <f t="shared" si="42"/>
        <v>161065441.18000001</v>
      </c>
    </row>
    <row r="221" spans="1:6" ht="75" customHeight="1" x14ac:dyDescent="0.25">
      <c r="A221" s="170" t="s">
        <v>322</v>
      </c>
      <c r="B221" s="147" t="s">
        <v>147</v>
      </c>
      <c r="C221" s="171" t="s">
        <v>382</v>
      </c>
      <c r="D221" s="65">
        <v>166363114.19</v>
      </c>
      <c r="E221" s="65">
        <v>16676573</v>
      </c>
      <c r="F221" s="169">
        <f t="shared" si="42"/>
        <v>149686541.19</v>
      </c>
    </row>
    <row r="222" spans="1:6" ht="37.200000000000003" customHeight="1" x14ac:dyDescent="0.25">
      <c r="A222" s="170" t="s">
        <v>274</v>
      </c>
      <c r="B222" s="147" t="s">
        <v>147</v>
      </c>
      <c r="C222" s="171" t="s">
        <v>383</v>
      </c>
      <c r="D222" s="65">
        <v>11560247.33</v>
      </c>
      <c r="E222" s="65">
        <v>181347.34</v>
      </c>
      <c r="F222" s="169">
        <f t="shared" si="42"/>
        <v>11378899.99</v>
      </c>
    </row>
    <row r="223" spans="1:6" ht="25.2" customHeight="1" x14ac:dyDescent="0.25">
      <c r="A223" s="162" t="s">
        <v>384</v>
      </c>
      <c r="B223" s="151" t="s">
        <v>147</v>
      </c>
      <c r="C223" s="163" t="s">
        <v>385</v>
      </c>
      <c r="D223" s="164">
        <f>D224</f>
        <v>50048649.220000006</v>
      </c>
      <c r="E223" s="164">
        <f t="shared" ref="E223" si="52">E224</f>
        <v>4827769</v>
      </c>
      <c r="F223" s="169">
        <f t="shared" si="42"/>
        <v>45220880.220000006</v>
      </c>
    </row>
    <row r="224" spans="1:6" ht="43.2" customHeight="1" x14ac:dyDescent="0.25">
      <c r="A224" s="170" t="s">
        <v>270</v>
      </c>
      <c r="B224" s="147" t="s">
        <v>147</v>
      </c>
      <c r="C224" s="171" t="s">
        <v>386</v>
      </c>
      <c r="D224" s="65">
        <f>D225</f>
        <v>50048649.220000006</v>
      </c>
      <c r="E224" s="65">
        <f>E225</f>
        <v>4827769</v>
      </c>
      <c r="F224" s="169">
        <f t="shared" si="42"/>
        <v>45220880.220000006</v>
      </c>
    </row>
    <row r="225" spans="1:6" ht="34.200000000000003" customHeight="1" x14ac:dyDescent="0.25">
      <c r="A225" s="170" t="s">
        <v>272</v>
      </c>
      <c r="B225" s="147" t="s">
        <v>147</v>
      </c>
      <c r="C225" s="171" t="s">
        <v>387</v>
      </c>
      <c r="D225" s="65">
        <f>D226+D227</f>
        <v>50048649.220000006</v>
      </c>
      <c r="E225" s="65">
        <f>E226+E227</f>
        <v>4827769</v>
      </c>
      <c r="F225" s="169">
        <f t="shared" si="42"/>
        <v>45220880.220000006</v>
      </c>
    </row>
    <row r="226" spans="1:6" ht="69.599999999999994" customHeight="1" x14ac:dyDescent="0.25">
      <c r="A226" s="170" t="s">
        <v>322</v>
      </c>
      <c r="B226" s="147" t="s">
        <v>147</v>
      </c>
      <c r="C226" s="171" t="s">
        <v>388</v>
      </c>
      <c r="D226" s="65">
        <v>45332851.520000003</v>
      </c>
      <c r="E226" s="65">
        <v>4296503.66</v>
      </c>
      <c r="F226" s="169">
        <f t="shared" si="42"/>
        <v>41036347.859999999</v>
      </c>
    </row>
    <row r="227" spans="1:6" ht="30" customHeight="1" x14ac:dyDescent="0.25">
      <c r="A227" s="170" t="s">
        <v>274</v>
      </c>
      <c r="B227" s="147" t="s">
        <v>147</v>
      </c>
      <c r="C227" s="171" t="s">
        <v>389</v>
      </c>
      <c r="D227" s="65">
        <v>4715797.7</v>
      </c>
      <c r="E227" s="65">
        <v>531265.34</v>
      </c>
      <c r="F227" s="169">
        <f t="shared" si="42"/>
        <v>4184532.3600000003</v>
      </c>
    </row>
    <row r="228" spans="1:6" ht="13.2" x14ac:dyDescent="0.25">
      <c r="A228" s="162" t="s">
        <v>390</v>
      </c>
      <c r="B228" s="151" t="s">
        <v>147</v>
      </c>
      <c r="C228" s="163" t="s">
        <v>391</v>
      </c>
      <c r="D228" s="164">
        <f>D229+D232</f>
        <v>1356500</v>
      </c>
      <c r="E228" s="164">
        <v>0</v>
      </c>
      <c r="F228" s="169">
        <f t="shared" si="42"/>
        <v>1356500</v>
      </c>
    </row>
    <row r="229" spans="1:6" ht="43.2" customHeight="1" x14ac:dyDescent="0.25">
      <c r="A229" s="170" t="s">
        <v>169</v>
      </c>
      <c r="B229" s="147" t="s">
        <v>147</v>
      </c>
      <c r="C229" s="171" t="s">
        <v>392</v>
      </c>
      <c r="D229" s="65">
        <v>166000</v>
      </c>
      <c r="E229" s="65">
        <v>0</v>
      </c>
      <c r="F229" s="169">
        <f t="shared" si="42"/>
        <v>166000</v>
      </c>
    </row>
    <row r="230" spans="1:6" ht="45" customHeight="1" x14ac:dyDescent="0.25">
      <c r="A230" s="170" t="s">
        <v>171</v>
      </c>
      <c r="B230" s="147" t="s">
        <v>147</v>
      </c>
      <c r="C230" s="171" t="s">
        <v>393</v>
      </c>
      <c r="D230" s="65">
        <v>166000</v>
      </c>
      <c r="E230" s="65">
        <v>0</v>
      </c>
      <c r="F230" s="169">
        <f t="shared" si="42"/>
        <v>166000</v>
      </c>
    </row>
    <row r="231" spans="1:6" ht="30" customHeight="1" x14ac:dyDescent="0.25">
      <c r="A231" s="170" t="s">
        <v>175</v>
      </c>
      <c r="B231" s="147" t="s">
        <v>147</v>
      </c>
      <c r="C231" s="171" t="s">
        <v>394</v>
      </c>
      <c r="D231" s="65">
        <v>166000</v>
      </c>
      <c r="E231" s="65">
        <v>0</v>
      </c>
      <c r="F231" s="169">
        <f t="shared" si="42"/>
        <v>166000</v>
      </c>
    </row>
    <row r="232" spans="1:6" ht="46.2" customHeight="1" x14ac:dyDescent="0.25">
      <c r="A232" s="170" t="s">
        <v>270</v>
      </c>
      <c r="B232" s="147" t="s">
        <v>147</v>
      </c>
      <c r="C232" s="171" t="s">
        <v>395</v>
      </c>
      <c r="D232" s="65">
        <f>D233</f>
        <v>1190500</v>
      </c>
      <c r="E232" s="65">
        <v>0</v>
      </c>
      <c r="F232" s="169">
        <f t="shared" si="42"/>
        <v>1190500</v>
      </c>
    </row>
    <row r="233" spans="1:6" ht="30.6" customHeight="1" x14ac:dyDescent="0.25">
      <c r="A233" s="170" t="s">
        <v>272</v>
      </c>
      <c r="B233" s="147" t="s">
        <v>147</v>
      </c>
      <c r="C233" s="171" t="s">
        <v>396</v>
      </c>
      <c r="D233" s="65">
        <f>D234</f>
        <v>1190500</v>
      </c>
      <c r="E233" s="65">
        <v>0</v>
      </c>
      <c r="F233" s="169">
        <f t="shared" si="42"/>
        <v>1190500</v>
      </c>
    </row>
    <row r="234" spans="1:6" ht="40.799999999999997" customHeight="1" x14ac:dyDescent="0.25">
      <c r="A234" s="170" t="s">
        <v>274</v>
      </c>
      <c r="B234" s="147" t="s">
        <v>147</v>
      </c>
      <c r="C234" s="171" t="s">
        <v>397</v>
      </c>
      <c r="D234" s="65">
        <v>1190500</v>
      </c>
      <c r="E234" s="65">
        <v>0</v>
      </c>
      <c r="F234" s="169">
        <f t="shared" si="42"/>
        <v>1190500</v>
      </c>
    </row>
    <row r="235" spans="1:6" ht="33" customHeight="1" x14ac:dyDescent="0.25">
      <c r="A235" s="162" t="s">
        <v>398</v>
      </c>
      <c r="B235" s="151" t="s">
        <v>147</v>
      </c>
      <c r="C235" s="163" t="s">
        <v>399</v>
      </c>
      <c r="D235" s="164">
        <f>D236+D242+D246+D249+D252</f>
        <v>28178354.489999998</v>
      </c>
      <c r="E235" s="164">
        <f>E236+E242</f>
        <v>596508.27999999991</v>
      </c>
      <c r="F235" s="169">
        <f t="shared" si="42"/>
        <v>27581846.209999997</v>
      </c>
    </row>
    <row r="236" spans="1:6" ht="69.599999999999994" customHeight="1" x14ac:dyDescent="0.25">
      <c r="A236" s="170" t="s">
        <v>151</v>
      </c>
      <c r="B236" s="147" t="s">
        <v>147</v>
      </c>
      <c r="C236" s="171" t="s">
        <v>400</v>
      </c>
      <c r="D236" s="65">
        <f>D237</f>
        <v>6354693.6099999994</v>
      </c>
      <c r="E236" s="65">
        <f t="shared" ref="E236" si="53">E237</f>
        <v>591624.42999999993</v>
      </c>
      <c r="F236" s="169">
        <f t="shared" si="42"/>
        <v>5763069.1799999997</v>
      </c>
    </row>
    <row r="237" spans="1:6" ht="34.799999999999997" customHeight="1" x14ac:dyDescent="0.25">
      <c r="A237" s="170" t="s">
        <v>161</v>
      </c>
      <c r="B237" s="147" t="s">
        <v>147</v>
      </c>
      <c r="C237" s="171" t="s">
        <v>401</v>
      </c>
      <c r="D237" s="65">
        <f>D238+D239+D240+D241</f>
        <v>6354693.6099999994</v>
      </c>
      <c r="E237" s="65">
        <f t="shared" ref="E237" si="54">E238+E239+E240+E241</f>
        <v>591624.42999999993</v>
      </c>
      <c r="F237" s="169">
        <f t="shared" si="42"/>
        <v>5763069.1799999997</v>
      </c>
    </row>
    <row r="238" spans="1:6" ht="32.4" customHeight="1" x14ac:dyDescent="0.25">
      <c r="A238" s="170" t="s">
        <v>163</v>
      </c>
      <c r="B238" s="147" t="s">
        <v>147</v>
      </c>
      <c r="C238" s="171" t="s">
        <v>402</v>
      </c>
      <c r="D238" s="65">
        <v>4742880.68</v>
      </c>
      <c r="E238" s="65">
        <v>350526.16</v>
      </c>
      <c r="F238" s="169">
        <f t="shared" si="42"/>
        <v>4392354.5199999996</v>
      </c>
    </row>
    <row r="239" spans="1:6" ht="49.2" customHeight="1" x14ac:dyDescent="0.25">
      <c r="A239" s="170" t="s">
        <v>165</v>
      </c>
      <c r="B239" s="147" t="s">
        <v>147</v>
      </c>
      <c r="C239" s="171" t="s">
        <v>403</v>
      </c>
      <c r="D239" s="65">
        <v>54432.2</v>
      </c>
      <c r="E239" s="65">
        <v>0</v>
      </c>
      <c r="F239" s="169">
        <f t="shared" si="42"/>
        <v>54432.2</v>
      </c>
    </row>
    <row r="240" spans="1:6" ht="70.2" customHeight="1" x14ac:dyDescent="0.25">
      <c r="A240" s="170" t="s">
        <v>244</v>
      </c>
      <c r="B240" s="147" t="s">
        <v>147</v>
      </c>
      <c r="C240" s="171" t="s">
        <v>404</v>
      </c>
      <c r="D240" s="65">
        <v>5000</v>
      </c>
      <c r="E240" s="65">
        <v>0</v>
      </c>
      <c r="F240" s="169">
        <f t="shared" si="42"/>
        <v>5000</v>
      </c>
    </row>
    <row r="241" spans="1:6" ht="55.2" customHeight="1" x14ac:dyDescent="0.25">
      <c r="A241" s="170" t="s">
        <v>167</v>
      </c>
      <c r="B241" s="147" t="s">
        <v>147</v>
      </c>
      <c r="C241" s="171" t="s">
        <v>405</v>
      </c>
      <c r="D241" s="65">
        <v>1552380.73</v>
      </c>
      <c r="E241" s="65">
        <v>241098.27</v>
      </c>
      <c r="F241" s="169">
        <f t="shared" si="42"/>
        <v>1311282.46</v>
      </c>
    </row>
    <row r="242" spans="1:6" ht="39.6" customHeight="1" x14ac:dyDescent="0.25">
      <c r="A242" s="170" t="s">
        <v>169</v>
      </c>
      <c r="B242" s="147" t="s">
        <v>147</v>
      </c>
      <c r="C242" s="171" t="s">
        <v>406</v>
      </c>
      <c r="D242" s="65">
        <f>D243</f>
        <v>110860</v>
      </c>
      <c r="E242" s="65">
        <f>E243</f>
        <v>4883.8500000000004</v>
      </c>
      <c r="F242" s="169">
        <f t="shared" si="42"/>
        <v>105976.15</v>
      </c>
    </row>
    <row r="243" spans="1:6" ht="38.4" customHeight="1" x14ac:dyDescent="0.25">
      <c r="A243" s="170" t="s">
        <v>171</v>
      </c>
      <c r="B243" s="147" t="s">
        <v>147</v>
      </c>
      <c r="C243" s="171" t="s">
        <v>407</v>
      </c>
      <c r="D243" s="65">
        <f>D244+D245</f>
        <v>110860</v>
      </c>
      <c r="E243" s="65">
        <f>E244</f>
        <v>4883.8500000000004</v>
      </c>
      <c r="F243" s="169">
        <f t="shared" si="42"/>
        <v>105976.15</v>
      </c>
    </row>
    <row r="244" spans="1:6" ht="51.6" customHeight="1" x14ac:dyDescent="0.25">
      <c r="A244" s="170" t="s">
        <v>173</v>
      </c>
      <c r="B244" s="147" t="s">
        <v>147</v>
      </c>
      <c r="C244" s="171" t="s">
        <v>408</v>
      </c>
      <c r="D244" s="65">
        <v>68960</v>
      </c>
      <c r="E244" s="65">
        <v>4883.8500000000004</v>
      </c>
      <c r="F244" s="169">
        <f t="shared" si="42"/>
        <v>64076.15</v>
      </c>
    </row>
    <row r="245" spans="1:6" ht="26.4" customHeight="1" x14ac:dyDescent="0.25">
      <c r="A245" s="170" t="s">
        <v>175</v>
      </c>
      <c r="B245" s="147" t="s">
        <v>147</v>
      </c>
      <c r="C245" s="171" t="s">
        <v>409</v>
      </c>
      <c r="D245" s="65">
        <v>41900</v>
      </c>
      <c r="E245" s="65">
        <v>0</v>
      </c>
      <c r="F245" s="169">
        <f t="shared" si="42"/>
        <v>41900</v>
      </c>
    </row>
    <row r="246" spans="1:6" ht="40.200000000000003" customHeight="1" x14ac:dyDescent="0.25">
      <c r="A246" s="170" t="s">
        <v>314</v>
      </c>
      <c r="B246" s="147" t="s">
        <v>147</v>
      </c>
      <c r="C246" s="171" t="s">
        <v>620</v>
      </c>
      <c r="D246" s="65">
        <f>D247</f>
        <v>20202100</v>
      </c>
      <c r="E246" s="65">
        <v>0</v>
      </c>
      <c r="F246" s="169">
        <f t="shared" si="42"/>
        <v>20202100</v>
      </c>
    </row>
    <row r="247" spans="1:6" ht="22.2" customHeight="1" x14ac:dyDescent="0.25">
      <c r="A247" s="170" t="s">
        <v>316</v>
      </c>
      <c r="B247" s="147" t="s">
        <v>147</v>
      </c>
      <c r="C247" s="171" t="s">
        <v>621</v>
      </c>
      <c r="D247" s="65">
        <f>D248</f>
        <v>20202100</v>
      </c>
      <c r="E247" s="65">
        <v>0</v>
      </c>
      <c r="F247" s="169">
        <f t="shared" si="42"/>
        <v>20202100</v>
      </c>
    </row>
    <row r="248" spans="1:6" ht="54" customHeight="1" x14ac:dyDescent="0.25">
      <c r="A248" s="170" t="s">
        <v>318</v>
      </c>
      <c r="B248" s="147" t="s">
        <v>147</v>
      </c>
      <c r="C248" s="171" t="s">
        <v>622</v>
      </c>
      <c r="D248" s="65">
        <v>20202100</v>
      </c>
      <c r="E248" s="65">
        <v>0</v>
      </c>
      <c r="F248" s="169">
        <f t="shared" si="42"/>
        <v>20202100</v>
      </c>
    </row>
    <row r="249" spans="1:6" ht="49.2" customHeight="1" x14ac:dyDescent="0.25">
      <c r="A249" s="170" t="s">
        <v>270</v>
      </c>
      <c r="B249" s="147" t="s">
        <v>147</v>
      </c>
      <c r="C249" s="171" t="s">
        <v>410</v>
      </c>
      <c r="D249" s="65">
        <f>D250</f>
        <v>1508422.8</v>
      </c>
      <c r="E249" s="65">
        <v>0</v>
      </c>
      <c r="F249" s="169">
        <f t="shared" si="42"/>
        <v>1508422.8</v>
      </c>
    </row>
    <row r="250" spans="1:6" ht="49.8" customHeight="1" x14ac:dyDescent="0.25">
      <c r="A250" s="170" t="s">
        <v>365</v>
      </c>
      <c r="B250" s="147" t="s">
        <v>147</v>
      </c>
      <c r="C250" s="171" t="s">
        <v>411</v>
      </c>
      <c r="D250" s="65">
        <f>D251</f>
        <v>1508422.8</v>
      </c>
      <c r="E250" s="65">
        <v>0</v>
      </c>
      <c r="F250" s="169">
        <f t="shared" si="42"/>
        <v>1508422.8</v>
      </c>
    </row>
    <row r="251" spans="1:6" ht="50.4" customHeight="1" x14ac:dyDescent="0.25">
      <c r="A251" s="170" t="s">
        <v>367</v>
      </c>
      <c r="B251" s="147" t="s">
        <v>147</v>
      </c>
      <c r="C251" s="171" t="s">
        <v>412</v>
      </c>
      <c r="D251" s="65">
        <v>1508422.8</v>
      </c>
      <c r="E251" s="65">
        <v>0</v>
      </c>
      <c r="F251" s="169">
        <f t="shared" si="42"/>
        <v>1508422.8</v>
      </c>
    </row>
    <row r="252" spans="1:6" ht="13.2" x14ac:dyDescent="0.25">
      <c r="A252" s="170" t="s">
        <v>177</v>
      </c>
      <c r="B252" s="147" t="s">
        <v>147</v>
      </c>
      <c r="C252" s="171" t="s">
        <v>413</v>
      </c>
      <c r="D252" s="65">
        <f>D253</f>
        <v>2278.08</v>
      </c>
      <c r="E252" s="65">
        <v>0</v>
      </c>
      <c r="F252" s="169">
        <f t="shared" si="42"/>
        <v>2278.08</v>
      </c>
    </row>
    <row r="253" spans="1:6" ht="22.2" customHeight="1" x14ac:dyDescent="0.25">
      <c r="A253" s="170" t="s">
        <v>183</v>
      </c>
      <c r="B253" s="147" t="s">
        <v>147</v>
      </c>
      <c r="C253" s="171" t="s">
        <v>414</v>
      </c>
      <c r="D253" s="65">
        <f>D254</f>
        <v>2278.08</v>
      </c>
      <c r="E253" s="65">
        <v>0</v>
      </c>
      <c r="F253" s="169">
        <f t="shared" si="42"/>
        <v>2278.08</v>
      </c>
    </row>
    <row r="254" spans="1:6" ht="19.2" customHeight="1" x14ac:dyDescent="0.25">
      <c r="A254" s="170" t="s">
        <v>187</v>
      </c>
      <c r="B254" s="147" t="s">
        <v>147</v>
      </c>
      <c r="C254" s="171" t="s">
        <v>415</v>
      </c>
      <c r="D254" s="65">
        <v>2278.08</v>
      </c>
      <c r="E254" s="65">
        <v>0</v>
      </c>
      <c r="F254" s="169">
        <f t="shared" si="42"/>
        <v>2278.08</v>
      </c>
    </row>
    <row r="255" spans="1:6" ht="13.2" x14ac:dyDescent="0.25">
      <c r="A255" s="162" t="s">
        <v>416</v>
      </c>
      <c r="B255" s="151" t="s">
        <v>147</v>
      </c>
      <c r="C255" s="163" t="s">
        <v>417</v>
      </c>
      <c r="D255" s="164">
        <f>D256+D259+D262</f>
        <v>50236271.460000001</v>
      </c>
      <c r="E255" s="164">
        <f t="shared" ref="E255" si="55">E256+E259+E262</f>
        <v>3281797.11</v>
      </c>
      <c r="F255" s="169">
        <f t="shared" si="42"/>
        <v>46954474.350000001</v>
      </c>
    </row>
    <row r="256" spans="1:6" ht="82.2" customHeight="1" x14ac:dyDescent="0.25">
      <c r="A256" s="170" t="s">
        <v>151</v>
      </c>
      <c r="B256" s="147" t="s">
        <v>147</v>
      </c>
      <c r="C256" s="171" t="s">
        <v>418</v>
      </c>
      <c r="D256" s="65">
        <f>D257</f>
        <v>100000</v>
      </c>
      <c r="E256" s="65">
        <v>0</v>
      </c>
      <c r="F256" s="169">
        <f t="shared" si="42"/>
        <v>100000</v>
      </c>
    </row>
    <row r="257" spans="1:6" ht="43.8" customHeight="1" x14ac:dyDescent="0.25">
      <c r="A257" s="170" t="s">
        <v>161</v>
      </c>
      <c r="B257" s="147" t="s">
        <v>147</v>
      </c>
      <c r="C257" s="171" t="s">
        <v>419</v>
      </c>
      <c r="D257" s="65">
        <f>D258</f>
        <v>100000</v>
      </c>
      <c r="E257" s="65">
        <v>0</v>
      </c>
      <c r="F257" s="169">
        <f t="shared" si="42"/>
        <v>100000</v>
      </c>
    </row>
    <row r="258" spans="1:6" ht="75.599999999999994" customHeight="1" x14ac:dyDescent="0.25">
      <c r="A258" s="170" t="s">
        <v>244</v>
      </c>
      <c r="B258" s="147" t="s">
        <v>147</v>
      </c>
      <c r="C258" s="171" t="s">
        <v>420</v>
      </c>
      <c r="D258" s="65">
        <f>D281</f>
        <v>100000</v>
      </c>
      <c r="E258" s="65">
        <v>0</v>
      </c>
      <c r="F258" s="169">
        <f t="shared" si="42"/>
        <v>100000</v>
      </c>
    </row>
    <row r="259" spans="1:6" ht="46.2" customHeight="1" x14ac:dyDescent="0.25">
      <c r="A259" s="170" t="s">
        <v>169</v>
      </c>
      <c r="B259" s="147" t="s">
        <v>147</v>
      </c>
      <c r="C259" s="171" t="s">
        <v>421</v>
      </c>
      <c r="D259" s="65">
        <f t="shared" ref="D259:D267" si="56">D269</f>
        <v>466800</v>
      </c>
      <c r="E259" s="65">
        <f t="shared" ref="E259" si="57">E269</f>
        <v>0</v>
      </c>
      <c r="F259" s="169">
        <f t="shared" si="42"/>
        <v>466800</v>
      </c>
    </row>
    <row r="260" spans="1:6" ht="45.6" customHeight="1" x14ac:dyDescent="0.25">
      <c r="A260" s="170" t="s">
        <v>171</v>
      </c>
      <c r="B260" s="147" t="s">
        <v>147</v>
      </c>
      <c r="C260" s="171" t="s">
        <v>422</v>
      </c>
      <c r="D260" s="65">
        <f t="shared" si="56"/>
        <v>466800</v>
      </c>
      <c r="E260" s="65">
        <f t="shared" ref="E260" si="58">E270</f>
        <v>0</v>
      </c>
      <c r="F260" s="169">
        <f t="shared" si="42"/>
        <v>466800</v>
      </c>
    </row>
    <row r="261" spans="1:6" ht="21" customHeight="1" x14ac:dyDescent="0.25">
      <c r="A261" s="170" t="s">
        <v>175</v>
      </c>
      <c r="B261" s="147" t="s">
        <v>147</v>
      </c>
      <c r="C261" s="171" t="s">
        <v>423</v>
      </c>
      <c r="D261" s="65">
        <f t="shared" si="56"/>
        <v>466800</v>
      </c>
      <c r="E261" s="65">
        <f t="shared" ref="E261" si="59">E271</f>
        <v>0</v>
      </c>
      <c r="F261" s="169">
        <f t="shared" si="42"/>
        <v>466800</v>
      </c>
    </row>
    <row r="262" spans="1:6" ht="47.4" customHeight="1" x14ac:dyDescent="0.25">
      <c r="A262" s="170" t="s">
        <v>270</v>
      </c>
      <c r="B262" s="147" t="s">
        <v>147</v>
      </c>
      <c r="C262" s="171" t="s">
        <v>424</v>
      </c>
      <c r="D262" s="65">
        <f t="shared" si="56"/>
        <v>49669471.460000001</v>
      </c>
      <c r="E262" s="65">
        <f t="shared" ref="E262" si="60">E272</f>
        <v>3281797.11</v>
      </c>
      <c r="F262" s="169">
        <f t="shared" si="42"/>
        <v>46387674.350000001</v>
      </c>
    </row>
    <row r="263" spans="1:6" ht="17.399999999999999" customHeight="1" x14ac:dyDescent="0.25">
      <c r="A263" s="170" t="s">
        <v>272</v>
      </c>
      <c r="B263" s="147" t="s">
        <v>147</v>
      </c>
      <c r="C263" s="171" t="s">
        <v>425</v>
      </c>
      <c r="D263" s="65">
        <f t="shared" si="56"/>
        <v>49519471.460000001</v>
      </c>
      <c r="E263" s="65">
        <f t="shared" ref="E263" si="61">E273</f>
        <v>3281797.11</v>
      </c>
      <c r="F263" s="169">
        <f t="shared" si="42"/>
        <v>46237674.350000001</v>
      </c>
    </row>
    <row r="264" spans="1:6" ht="81" customHeight="1" x14ac:dyDescent="0.25">
      <c r="A264" s="170" t="s">
        <v>322</v>
      </c>
      <c r="B264" s="147" t="s">
        <v>147</v>
      </c>
      <c r="C264" s="171" t="s">
        <v>426</v>
      </c>
      <c r="D264" s="65">
        <f t="shared" si="56"/>
        <v>47942571.609999999</v>
      </c>
      <c r="E264" s="65">
        <f t="shared" ref="E264" si="62">E274</f>
        <v>3018191</v>
      </c>
      <c r="F264" s="169">
        <f t="shared" si="42"/>
        <v>44924380.609999999</v>
      </c>
    </row>
    <row r="265" spans="1:6" ht="33.6" customHeight="1" x14ac:dyDescent="0.25">
      <c r="A265" s="170" t="s">
        <v>274</v>
      </c>
      <c r="B265" s="147" t="s">
        <v>147</v>
      </c>
      <c r="C265" s="171" t="s">
        <v>427</v>
      </c>
      <c r="D265" s="65">
        <f t="shared" si="56"/>
        <v>1576899.85</v>
      </c>
      <c r="E265" s="65">
        <f t="shared" ref="E265" si="63">E275</f>
        <v>263606.11</v>
      </c>
      <c r="F265" s="169">
        <f t="shared" si="42"/>
        <v>1313293.7400000002</v>
      </c>
    </row>
    <row r="266" spans="1:6" ht="45" customHeight="1" x14ac:dyDescent="0.25">
      <c r="A266" s="170" t="s">
        <v>365</v>
      </c>
      <c r="B266" s="147" t="s">
        <v>147</v>
      </c>
      <c r="C266" s="171" t="s">
        <v>428</v>
      </c>
      <c r="D266" s="65">
        <f t="shared" si="56"/>
        <v>150000</v>
      </c>
      <c r="E266" s="65">
        <v>0</v>
      </c>
      <c r="F266" s="169">
        <f t="shared" si="42"/>
        <v>150000</v>
      </c>
    </row>
    <row r="267" spans="1:6" ht="44.4" customHeight="1" x14ac:dyDescent="0.25">
      <c r="A267" s="170" t="s">
        <v>367</v>
      </c>
      <c r="B267" s="147" t="s">
        <v>147</v>
      </c>
      <c r="C267" s="171" t="s">
        <v>429</v>
      </c>
      <c r="D267" s="65">
        <f t="shared" si="56"/>
        <v>150000</v>
      </c>
      <c r="E267" s="65">
        <v>0</v>
      </c>
      <c r="F267" s="169">
        <f t="shared" si="42"/>
        <v>150000</v>
      </c>
    </row>
    <row r="268" spans="1:6" ht="13.2" x14ac:dyDescent="0.25">
      <c r="A268" s="162" t="s">
        <v>430</v>
      </c>
      <c r="B268" s="151" t="s">
        <v>147</v>
      </c>
      <c r="C268" s="163" t="s">
        <v>431</v>
      </c>
      <c r="D268" s="164">
        <f>D269+D272+D276</f>
        <v>50286271.460000001</v>
      </c>
      <c r="E268" s="164">
        <f>E269+E272+E276</f>
        <v>3281797.11</v>
      </c>
      <c r="F268" s="169">
        <f t="shared" si="42"/>
        <v>47004474.350000001</v>
      </c>
    </row>
    <row r="269" spans="1:6" ht="45" customHeight="1" x14ac:dyDescent="0.25">
      <c r="A269" s="170" t="s">
        <v>169</v>
      </c>
      <c r="B269" s="147" t="s">
        <v>147</v>
      </c>
      <c r="C269" s="171" t="s">
        <v>432</v>
      </c>
      <c r="D269" s="65">
        <v>466800</v>
      </c>
      <c r="E269" s="65">
        <v>0</v>
      </c>
      <c r="F269" s="169">
        <f t="shared" si="42"/>
        <v>466800</v>
      </c>
    </row>
    <row r="270" spans="1:6" ht="39.6" customHeight="1" x14ac:dyDescent="0.25">
      <c r="A270" s="170" t="s">
        <v>171</v>
      </c>
      <c r="B270" s="147" t="s">
        <v>147</v>
      </c>
      <c r="C270" s="171" t="s">
        <v>433</v>
      </c>
      <c r="D270" s="65">
        <v>466800</v>
      </c>
      <c r="E270" s="65">
        <v>0</v>
      </c>
      <c r="F270" s="169">
        <f t="shared" si="42"/>
        <v>466800</v>
      </c>
    </row>
    <row r="271" spans="1:6" ht="24" customHeight="1" x14ac:dyDescent="0.25">
      <c r="A271" s="170" t="s">
        <v>175</v>
      </c>
      <c r="B271" s="147" t="s">
        <v>147</v>
      </c>
      <c r="C271" s="171" t="s">
        <v>434</v>
      </c>
      <c r="D271" s="65">
        <v>466800</v>
      </c>
      <c r="E271" s="65">
        <v>0</v>
      </c>
      <c r="F271" s="169">
        <f t="shared" ref="F271:F334" si="64">D271-E271</f>
        <v>466800</v>
      </c>
    </row>
    <row r="272" spans="1:6" ht="43.8" customHeight="1" x14ac:dyDescent="0.25">
      <c r="A272" s="170" t="s">
        <v>270</v>
      </c>
      <c r="B272" s="147" t="s">
        <v>147</v>
      </c>
      <c r="C272" s="171" t="s">
        <v>435</v>
      </c>
      <c r="D272" s="65">
        <f>D273+D276</f>
        <v>49669471.460000001</v>
      </c>
      <c r="E272" s="65">
        <f>E273</f>
        <v>3281797.11</v>
      </c>
      <c r="F272" s="169">
        <f t="shared" si="64"/>
        <v>46387674.350000001</v>
      </c>
    </row>
    <row r="273" spans="1:6" ht="24" customHeight="1" x14ac:dyDescent="0.25">
      <c r="A273" s="170" t="s">
        <v>272</v>
      </c>
      <c r="B273" s="147" t="s">
        <v>147</v>
      </c>
      <c r="C273" s="171" t="s">
        <v>436</v>
      </c>
      <c r="D273" s="65">
        <f>D274+D275</f>
        <v>49519471.460000001</v>
      </c>
      <c r="E273" s="65">
        <f t="shared" ref="E273" si="65">E274+E275</f>
        <v>3281797.11</v>
      </c>
      <c r="F273" s="169">
        <f t="shared" si="64"/>
        <v>46237674.350000001</v>
      </c>
    </row>
    <row r="274" spans="1:6" ht="72" customHeight="1" x14ac:dyDescent="0.25">
      <c r="A274" s="170" t="s">
        <v>322</v>
      </c>
      <c r="B274" s="147" t="s">
        <v>147</v>
      </c>
      <c r="C274" s="171" t="s">
        <v>437</v>
      </c>
      <c r="D274" s="65">
        <v>47942571.609999999</v>
      </c>
      <c r="E274" s="65">
        <v>3018191</v>
      </c>
      <c r="F274" s="169">
        <f t="shared" si="64"/>
        <v>44924380.609999999</v>
      </c>
    </row>
    <row r="275" spans="1:6" ht="26.4" customHeight="1" x14ac:dyDescent="0.25">
      <c r="A275" s="170" t="s">
        <v>274</v>
      </c>
      <c r="B275" s="147" t="s">
        <v>147</v>
      </c>
      <c r="C275" s="171" t="s">
        <v>438</v>
      </c>
      <c r="D275" s="65">
        <v>1576899.85</v>
      </c>
      <c r="E275" s="65">
        <v>263606.11</v>
      </c>
      <c r="F275" s="169">
        <f t="shared" si="64"/>
        <v>1313293.7400000002</v>
      </c>
    </row>
    <row r="276" spans="1:6" ht="34.200000000000003" customHeight="1" x14ac:dyDescent="0.25">
      <c r="A276" s="170" t="s">
        <v>365</v>
      </c>
      <c r="B276" s="147" t="s">
        <v>147</v>
      </c>
      <c r="C276" s="171" t="s">
        <v>439</v>
      </c>
      <c r="D276" s="65">
        <f>D277</f>
        <v>150000</v>
      </c>
      <c r="E276" s="65">
        <v>0</v>
      </c>
      <c r="F276" s="169">
        <f t="shared" si="64"/>
        <v>150000</v>
      </c>
    </row>
    <row r="277" spans="1:6" ht="41.4" customHeight="1" x14ac:dyDescent="0.25">
      <c r="A277" s="170" t="s">
        <v>367</v>
      </c>
      <c r="B277" s="147" t="s">
        <v>147</v>
      </c>
      <c r="C277" s="171" t="s">
        <v>440</v>
      </c>
      <c r="D277" s="65">
        <v>150000</v>
      </c>
      <c r="E277" s="65">
        <v>0</v>
      </c>
      <c r="F277" s="169">
        <f t="shared" si="64"/>
        <v>150000</v>
      </c>
    </row>
    <row r="278" spans="1:6" ht="28.2" customHeight="1" x14ac:dyDescent="0.25">
      <c r="A278" s="162" t="s">
        <v>441</v>
      </c>
      <c r="B278" s="151" t="s">
        <v>147</v>
      </c>
      <c r="C278" s="163" t="s">
        <v>442</v>
      </c>
      <c r="D278" s="164">
        <f>D279</f>
        <v>100000</v>
      </c>
      <c r="E278" s="164">
        <v>0</v>
      </c>
      <c r="F278" s="169">
        <f t="shared" si="64"/>
        <v>100000</v>
      </c>
    </row>
    <row r="279" spans="1:6" ht="70.2" customHeight="1" x14ac:dyDescent="0.25">
      <c r="A279" s="170" t="s">
        <v>151</v>
      </c>
      <c r="B279" s="147" t="s">
        <v>147</v>
      </c>
      <c r="C279" s="171" t="s">
        <v>443</v>
      </c>
      <c r="D279" s="65">
        <f>D280</f>
        <v>100000</v>
      </c>
      <c r="E279" s="65">
        <v>0</v>
      </c>
      <c r="F279" s="169">
        <f t="shared" si="64"/>
        <v>100000</v>
      </c>
    </row>
    <row r="280" spans="1:6" ht="42.6" customHeight="1" x14ac:dyDescent="0.25">
      <c r="A280" s="170" t="s">
        <v>161</v>
      </c>
      <c r="B280" s="147" t="s">
        <v>147</v>
      </c>
      <c r="C280" s="171" t="s">
        <v>444</v>
      </c>
      <c r="D280" s="65">
        <f>D281</f>
        <v>100000</v>
      </c>
      <c r="E280" s="65">
        <v>0</v>
      </c>
      <c r="F280" s="169">
        <f t="shared" si="64"/>
        <v>100000</v>
      </c>
    </row>
    <row r="281" spans="1:6" ht="66" customHeight="1" x14ac:dyDescent="0.25">
      <c r="A281" s="170" t="s">
        <v>244</v>
      </c>
      <c r="B281" s="147" t="s">
        <v>147</v>
      </c>
      <c r="C281" s="171" t="s">
        <v>445</v>
      </c>
      <c r="D281" s="65">
        <v>100000</v>
      </c>
      <c r="E281" s="65">
        <v>0</v>
      </c>
      <c r="F281" s="169">
        <f t="shared" si="64"/>
        <v>100000</v>
      </c>
    </row>
    <row r="282" spans="1:6" ht="19.2" customHeight="1" x14ac:dyDescent="0.25">
      <c r="A282" s="162" t="s">
        <v>446</v>
      </c>
      <c r="B282" s="151" t="s">
        <v>147</v>
      </c>
      <c r="C282" s="163" t="s">
        <v>447</v>
      </c>
      <c r="D282" s="164">
        <f>D283+D286+D289+D296+D299+D292</f>
        <v>19465872.340000004</v>
      </c>
      <c r="E282" s="164">
        <f>E306</f>
        <v>6670.32</v>
      </c>
      <c r="F282" s="169">
        <f t="shared" si="64"/>
        <v>19459202.020000003</v>
      </c>
    </row>
    <row r="283" spans="1:6" ht="73.2" customHeight="1" x14ac:dyDescent="0.25">
      <c r="A283" s="170" t="s">
        <v>151</v>
      </c>
      <c r="B283" s="147" t="s">
        <v>147</v>
      </c>
      <c r="C283" s="171" t="s">
        <v>448</v>
      </c>
      <c r="D283" s="65">
        <f>D322</f>
        <v>5000</v>
      </c>
      <c r="E283" s="65">
        <v>0</v>
      </c>
      <c r="F283" s="169">
        <f t="shared" si="64"/>
        <v>5000</v>
      </c>
    </row>
    <row r="284" spans="1:6" ht="40.799999999999997" customHeight="1" x14ac:dyDescent="0.25">
      <c r="A284" s="170" t="s">
        <v>161</v>
      </c>
      <c r="B284" s="147" t="s">
        <v>147</v>
      </c>
      <c r="C284" s="171" t="s">
        <v>449</v>
      </c>
      <c r="D284" s="65">
        <v>5000</v>
      </c>
      <c r="E284" s="65">
        <v>0</v>
      </c>
      <c r="F284" s="169">
        <f t="shared" si="64"/>
        <v>5000</v>
      </c>
    </row>
    <row r="285" spans="1:6" ht="69" customHeight="1" x14ac:dyDescent="0.25">
      <c r="A285" s="170" t="s">
        <v>244</v>
      </c>
      <c r="B285" s="147" t="s">
        <v>147</v>
      </c>
      <c r="C285" s="171" t="s">
        <v>450</v>
      </c>
      <c r="D285" s="65">
        <f>D324</f>
        <v>5000</v>
      </c>
      <c r="E285" s="65">
        <v>0</v>
      </c>
      <c r="F285" s="169">
        <f t="shared" si="64"/>
        <v>5000</v>
      </c>
    </row>
    <row r="286" spans="1:6" ht="39.6" customHeight="1" x14ac:dyDescent="0.25">
      <c r="A286" s="170" t="s">
        <v>169</v>
      </c>
      <c r="B286" s="147" t="s">
        <v>147</v>
      </c>
      <c r="C286" s="171" t="s">
        <v>451</v>
      </c>
      <c r="D286" s="65">
        <f t="shared" ref="D286:E287" si="66">D325</f>
        <v>694630</v>
      </c>
      <c r="E286" s="65">
        <f>E325</f>
        <v>0</v>
      </c>
      <c r="F286" s="169">
        <f t="shared" si="64"/>
        <v>694630</v>
      </c>
    </row>
    <row r="287" spans="1:6" ht="37.200000000000003" customHeight="1" x14ac:dyDescent="0.25">
      <c r="A287" s="170" t="s">
        <v>171</v>
      </c>
      <c r="B287" s="147" t="s">
        <v>147</v>
      </c>
      <c r="C287" s="171" t="s">
        <v>452</v>
      </c>
      <c r="D287" s="65">
        <f t="shared" si="66"/>
        <v>694630</v>
      </c>
      <c r="E287" s="65">
        <f t="shared" si="66"/>
        <v>0</v>
      </c>
      <c r="F287" s="169">
        <f t="shared" si="64"/>
        <v>694630</v>
      </c>
    </row>
    <row r="288" spans="1:6" ht="19.8" customHeight="1" x14ac:dyDescent="0.25">
      <c r="A288" s="170" t="s">
        <v>175</v>
      </c>
      <c r="B288" s="147" t="s">
        <v>147</v>
      </c>
      <c r="C288" s="171" t="s">
        <v>453</v>
      </c>
      <c r="D288" s="65">
        <f>D327</f>
        <v>694630</v>
      </c>
      <c r="E288" s="65">
        <f t="shared" ref="E288" si="67">E327</f>
        <v>0</v>
      </c>
      <c r="F288" s="169">
        <f t="shared" si="64"/>
        <v>694630</v>
      </c>
    </row>
    <row r="289" spans="1:6" ht="27.6" customHeight="1" x14ac:dyDescent="0.25">
      <c r="A289" s="170" t="s">
        <v>454</v>
      </c>
      <c r="B289" s="147" t="s">
        <v>147</v>
      </c>
      <c r="C289" s="171" t="s">
        <v>455</v>
      </c>
      <c r="D289" s="65">
        <f>D290</f>
        <v>8557011.2400000002</v>
      </c>
      <c r="E289" s="65">
        <f>E307</f>
        <v>6670.32</v>
      </c>
      <c r="F289" s="169">
        <f t="shared" si="64"/>
        <v>8550340.9199999999</v>
      </c>
    </row>
    <row r="290" spans="1:6" ht="29.4" customHeight="1" x14ac:dyDescent="0.25">
      <c r="A290" s="170" t="s">
        <v>456</v>
      </c>
      <c r="B290" s="147" t="s">
        <v>147</v>
      </c>
      <c r="C290" s="171" t="s">
        <v>457</v>
      </c>
      <c r="D290" s="65">
        <f>D304</f>
        <v>8557011.2400000002</v>
      </c>
      <c r="E290" s="65">
        <v>0</v>
      </c>
      <c r="F290" s="169">
        <f t="shared" si="64"/>
        <v>8557011.2400000002</v>
      </c>
    </row>
    <row r="291" spans="1:6" ht="30.6" customHeight="1" x14ac:dyDescent="0.25">
      <c r="A291" s="170" t="s">
        <v>458</v>
      </c>
      <c r="B291" s="147" t="s">
        <v>147</v>
      </c>
      <c r="C291" s="171" t="s">
        <v>459</v>
      </c>
      <c r="D291" s="65">
        <f>D305</f>
        <v>8557011.2400000002</v>
      </c>
      <c r="E291" s="65">
        <v>0</v>
      </c>
      <c r="F291" s="169">
        <f t="shared" si="64"/>
        <v>8557011.2400000002</v>
      </c>
    </row>
    <row r="292" spans="1:6" ht="38.4" customHeight="1" x14ac:dyDescent="0.25">
      <c r="A292" s="170" t="s">
        <v>460</v>
      </c>
      <c r="B292" s="147" t="s">
        <v>147</v>
      </c>
      <c r="C292" s="171" t="s">
        <v>461</v>
      </c>
      <c r="D292" s="65">
        <f>D308+D313+D329</f>
        <v>2512431.1</v>
      </c>
      <c r="E292" s="65">
        <f>E308</f>
        <v>6670.32</v>
      </c>
      <c r="F292" s="169">
        <f t="shared" si="64"/>
        <v>2505760.7800000003</v>
      </c>
    </row>
    <row r="293" spans="1:6" ht="37.200000000000003" customHeight="1" x14ac:dyDescent="0.25">
      <c r="A293" s="170" t="s">
        <v>462</v>
      </c>
      <c r="B293" s="147" t="s">
        <v>147</v>
      </c>
      <c r="C293" s="171" t="s">
        <v>463</v>
      </c>
      <c r="D293" s="65">
        <f>D309+D330</f>
        <v>1008000</v>
      </c>
      <c r="E293" s="65">
        <f>E309</f>
        <v>6670.32</v>
      </c>
      <c r="F293" s="169">
        <f t="shared" si="64"/>
        <v>1001329.68</v>
      </c>
    </row>
    <row r="294" spans="1:6" ht="30" customHeight="1" x14ac:dyDescent="0.25">
      <c r="A294" s="170" t="s">
        <v>464</v>
      </c>
      <c r="B294" s="147" t="s">
        <v>147</v>
      </c>
      <c r="C294" s="171" t="s">
        <v>465</v>
      </c>
      <c r="D294" s="65">
        <f>D310+D314</f>
        <v>1504431.1</v>
      </c>
      <c r="E294" s="65">
        <v>0</v>
      </c>
      <c r="F294" s="169">
        <f t="shared" si="64"/>
        <v>1504431.1</v>
      </c>
    </row>
    <row r="295" spans="1:6" ht="13.2" x14ac:dyDescent="0.25">
      <c r="A295" s="170" t="s">
        <v>466</v>
      </c>
      <c r="B295" s="147" t="s">
        <v>147</v>
      </c>
      <c r="C295" s="171" t="s">
        <v>467</v>
      </c>
      <c r="D295" s="65">
        <f>D331</f>
        <v>108000</v>
      </c>
      <c r="E295" s="65">
        <v>0</v>
      </c>
      <c r="F295" s="169">
        <f t="shared" si="64"/>
        <v>108000</v>
      </c>
    </row>
    <row r="296" spans="1:6" ht="40.200000000000003" customHeight="1" x14ac:dyDescent="0.25">
      <c r="A296" s="170" t="s">
        <v>314</v>
      </c>
      <c r="B296" s="147" t="s">
        <v>147</v>
      </c>
      <c r="C296" s="171" t="s">
        <v>468</v>
      </c>
      <c r="D296" s="65">
        <f t="shared" ref="D296:D297" si="68">D315</f>
        <v>1701700</v>
      </c>
      <c r="E296" s="65">
        <v>0</v>
      </c>
      <c r="F296" s="169">
        <f t="shared" si="64"/>
        <v>1701700</v>
      </c>
    </row>
    <row r="297" spans="1:6" ht="13.2" x14ac:dyDescent="0.25">
      <c r="A297" s="170" t="s">
        <v>316</v>
      </c>
      <c r="B297" s="147" t="s">
        <v>147</v>
      </c>
      <c r="C297" s="171" t="s">
        <v>469</v>
      </c>
      <c r="D297" s="65">
        <f t="shared" si="68"/>
        <v>1701700</v>
      </c>
      <c r="E297" s="65">
        <v>0</v>
      </c>
      <c r="F297" s="169">
        <f t="shared" si="64"/>
        <v>1701700</v>
      </c>
    </row>
    <row r="298" spans="1:6" ht="52.2" customHeight="1" x14ac:dyDescent="0.25">
      <c r="A298" s="170" t="s">
        <v>470</v>
      </c>
      <c r="B298" s="147" t="s">
        <v>147</v>
      </c>
      <c r="C298" s="171" t="s">
        <v>471</v>
      </c>
      <c r="D298" s="65">
        <f>D317</f>
        <v>1701700</v>
      </c>
      <c r="E298" s="65">
        <v>0</v>
      </c>
      <c r="F298" s="169">
        <f t="shared" si="64"/>
        <v>1701700</v>
      </c>
    </row>
    <row r="299" spans="1:6" ht="40.799999999999997" customHeight="1" x14ac:dyDescent="0.25">
      <c r="A299" s="170" t="s">
        <v>270</v>
      </c>
      <c r="B299" s="147" t="s">
        <v>147</v>
      </c>
      <c r="C299" s="171" t="s">
        <v>472</v>
      </c>
      <c r="D299" s="65">
        <f t="shared" ref="D299:D300" si="69">D318+D332</f>
        <v>5995100</v>
      </c>
      <c r="E299" s="65">
        <v>0</v>
      </c>
      <c r="F299" s="169">
        <f t="shared" si="64"/>
        <v>5995100</v>
      </c>
    </row>
    <row r="300" spans="1:6" ht="28.8" customHeight="1" x14ac:dyDescent="0.25">
      <c r="A300" s="170" t="s">
        <v>272</v>
      </c>
      <c r="B300" s="147" t="s">
        <v>147</v>
      </c>
      <c r="C300" s="171" t="s">
        <v>473</v>
      </c>
      <c r="D300" s="65">
        <f t="shared" si="69"/>
        <v>5995100</v>
      </c>
      <c r="E300" s="65">
        <v>0</v>
      </c>
      <c r="F300" s="169">
        <f t="shared" si="64"/>
        <v>5995100</v>
      </c>
    </row>
    <row r="301" spans="1:6" ht="33.6" customHeight="1" x14ac:dyDescent="0.25">
      <c r="A301" s="170" t="s">
        <v>274</v>
      </c>
      <c r="B301" s="147" t="s">
        <v>147</v>
      </c>
      <c r="C301" s="171" t="s">
        <v>474</v>
      </c>
      <c r="D301" s="65">
        <f>D320+D334</f>
        <v>5995100</v>
      </c>
      <c r="E301" s="65">
        <v>0</v>
      </c>
      <c r="F301" s="169">
        <f t="shared" si="64"/>
        <v>5995100</v>
      </c>
    </row>
    <row r="302" spans="1:6" ht="25.2" customHeight="1" x14ac:dyDescent="0.25">
      <c r="A302" s="162" t="s">
        <v>475</v>
      </c>
      <c r="B302" s="151" t="s">
        <v>147</v>
      </c>
      <c r="C302" s="163" t="s">
        <v>476</v>
      </c>
      <c r="D302" s="164">
        <f>D303</f>
        <v>8557011.2400000002</v>
      </c>
      <c r="E302" s="164">
        <v>0</v>
      </c>
      <c r="F302" s="169">
        <f t="shared" si="64"/>
        <v>8557011.2400000002</v>
      </c>
    </row>
    <row r="303" spans="1:6" ht="33" customHeight="1" x14ac:dyDescent="0.25">
      <c r="A303" s="170" t="s">
        <v>454</v>
      </c>
      <c r="B303" s="147" t="s">
        <v>147</v>
      </c>
      <c r="C303" s="171" t="s">
        <v>477</v>
      </c>
      <c r="D303" s="65">
        <f>D304</f>
        <v>8557011.2400000002</v>
      </c>
      <c r="E303" s="65">
        <v>0</v>
      </c>
      <c r="F303" s="169">
        <f t="shared" si="64"/>
        <v>8557011.2400000002</v>
      </c>
    </row>
    <row r="304" spans="1:6" ht="32.4" customHeight="1" x14ac:dyDescent="0.25">
      <c r="A304" s="170" t="s">
        <v>456</v>
      </c>
      <c r="B304" s="147" t="s">
        <v>147</v>
      </c>
      <c r="C304" s="171" t="s">
        <v>478</v>
      </c>
      <c r="D304" s="65">
        <f>D305</f>
        <v>8557011.2400000002</v>
      </c>
      <c r="E304" s="65">
        <v>0</v>
      </c>
      <c r="F304" s="169">
        <f t="shared" si="64"/>
        <v>8557011.2400000002</v>
      </c>
    </row>
    <row r="305" spans="1:6" ht="33" customHeight="1" x14ac:dyDescent="0.25">
      <c r="A305" s="170" t="s">
        <v>458</v>
      </c>
      <c r="B305" s="147" t="s">
        <v>147</v>
      </c>
      <c r="C305" s="171" t="s">
        <v>479</v>
      </c>
      <c r="D305" s="65">
        <v>8557011.2400000002</v>
      </c>
      <c r="E305" s="65">
        <v>0</v>
      </c>
      <c r="F305" s="169">
        <f t="shared" si="64"/>
        <v>8557011.2400000002</v>
      </c>
    </row>
    <row r="306" spans="1:6" ht="25.2" customHeight="1" x14ac:dyDescent="0.25">
      <c r="A306" s="162" t="s">
        <v>480</v>
      </c>
      <c r="B306" s="151" t="s">
        <v>147</v>
      </c>
      <c r="C306" s="163" t="s">
        <v>481</v>
      </c>
      <c r="D306" s="164">
        <f>D307</f>
        <v>1734498</v>
      </c>
      <c r="E306" s="164">
        <f>E307</f>
        <v>6670.32</v>
      </c>
      <c r="F306" s="169">
        <f t="shared" si="64"/>
        <v>1727827.68</v>
      </c>
    </row>
    <row r="307" spans="1:6" ht="28.2" customHeight="1" x14ac:dyDescent="0.25">
      <c r="A307" s="170" t="s">
        <v>454</v>
      </c>
      <c r="B307" s="147" t="s">
        <v>147</v>
      </c>
      <c r="C307" s="171" t="s">
        <v>482</v>
      </c>
      <c r="D307" s="65">
        <f>D308</f>
        <v>1734498</v>
      </c>
      <c r="E307" s="65">
        <f>E308</f>
        <v>6670.32</v>
      </c>
      <c r="F307" s="169">
        <f t="shared" si="64"/>
        <v>1727827.68</v>
      </c>
    </row>
    <row r="308" spans="1:6" ht="33.6" customHeight="1" x14ac:dyDescent="0.25">
      <c r="A308" s="170" t="s">
        <v>460</v>
      </c>
      <c r="B308" s="147" t="s">
        <v>147</v>
      </c>
      <c r="C308" s="171" t="s">
        <v>483</v>
      </c>
      <c r="D308" s="65">
        <f>D309+D310</f>
        <v>1734498</v>
      </c>
      <c r="E308" s="65">
        <f>E309</f>
        <v>6670.32</v>
      </c>
      <c r="F308" s="169">
        <f t="shared" si="64"/>
        <v>1727827.68</v>
      </c>
    </row>
    <row r="309" spans="1:6" ht="33" customHeight="1" x14ac:dyDescent="0.25">
      <c r="A309" s="170" t="s">
        <v>462</v>
      </c>
      <c r="B309" s="147" t="s">
        <v>147</v>
      </c>
      <c r="C309" s="171" t="s">
        <v>484</v>
      </c>
      <c r="D309" s="65">
        <v>900000</v>
      </c>
      <c r="E309" s="65">
        <v>6670.32</v>
      </c>
      <c r="F309" s="169">
        <f t="shared" si="64"/>
        <v>893329.68</v>
      </c>
    </row>
    <row r="310" spans="1:6" ht="25.2" customHeight="1" x14ac:dyDescent="0.25">
      <c r="A310" s="170" t="s">
        <v>464</v>
      </c>
      <c r="B310" s="147" t="s">
        <v>147</v>
      </c>
      <c r="C310" s="171" t="s">
        <v>485</v>
      </c>
      <c r="D310" s="65">
        <v>834498</v>
      </c>
      <c r="E310" s="65">
        <v>0</v>
      </c>
      <c r="F310" s="169">
        <f t="shared" si="64"/>
        <v>834498</v>
      </c>
    </row>
    <row r="311" spans="1:6" ht="13.2" x14ac:dyDescent="0.25">
      <c r="A311" s="162" t="s">
        <v>486</v>
      </c>
      <c r="B311" s="151" t="s">
        <v>147</v>
      </c>
      <c r="C311" s="163" t="s">
        <v>487</v>
      </c>
      <c r="D311" s="164">
        <f>D312+D315+D318</f>
        <v>8336733.0999999996</v>
      </c>
      <c r="E311" s="164">
        <f t="shared" ref="E311" si="70">E312+E315+E318</f>
        <v>0</v>
      </c>
      <c r="F311" s="169">
        <f t="shared" si="64"/>
        <v>8336733.0999999996</v>
      </c>
    </row>
    <row r="312" spans="1:6" ht="24" customHeight="1" x14ac:dyDescent="0.25">
      <c r="A312" s="175" t="s">
        <v>454</v>
      </c>
      <c r="B312" s="155" t="s">
        <v>147</v>
      </c>
      <c r="C312" s="174" t="s">
        <v>617</v>
      </c>
      <c r="D312" s="164">
        <f>D313</f>
        <v>669933.1</v>
      </c>
      <c r="E312" s="164">
        <v>0</v>
      </c>
      <c r="F312" s="169">
        <f t="shared" si="64"/>
        <v>669933.1</v>
      </c>
    </row>
    <row r="313" spans="1:6" ht="38.4" customHeight="1" x14ac:dyDescent="0.25">
      <c r="A313" s="175" t="s">
        <v>460</v>
      </c>
      <c r="B313" s="155" t="s">
        <v>147</v>
      </c>
      <c r="C313" s="174" t="s">
        <v>618</v>
      </c>
      <c r="D313" s="164">
        <f>D314</f>
        <v>669933.1</v>
      </c>
      <c r="E313" s="164">
        <v>0</v>
      </c>
      <c r="F313" s="169">
        <f t="shared" si="64"/>
        <v>669933.1</v>
      </c>
    </row>
    <row r="314" spans="1:6" ht="25.8" customHeight="1" x14ac:dyDescent="0.25">
      <c r="A314" s="175" t="s">
        <v>464</v>
      </c>
      <c r="B314" s="155" t="s">
        <v>147</v>
      </c>
      <c r="C314" s="174" t="s">
        <v>619</v>
      </c>
      <c r="D314" s="169">
        <v>669933.1</v>
      </c>
      <c r="E314" s="164">
        <v>0</v>
      </c>
      <c r="F314" s="169">
        <f t="shared" si="64"/>
        <v>669933.1</v>
      </c>
    </row>
    <row r="315" spans="1:6" ht="34.799999999999997" customHeight="1" x14ac:dyDescent="0.25">
      <c r="A315" s="170" t="s">
        <v>314</v>
      </c>
      <c r="B315" s="147" t="s">
        <v>147</v>
      </c>
      <c r="C315" s="171" t="s">
        <v>488</v>
      </c>
      <c r="D315" s="65">
        <f>D316</f>
        <v>1701700</v>
      </c>
      <c r="E315" s="65">
        <v>0</v>
      </c>
      <c r="F315" s="169">
        <f t="shared" si="64"/>
        <v>1701700</v>
      </c>
    </row>
    <row r="316" spans="1:6" ht="21" customHeight="1" x14ac:dyDescent="0.25">
      <c r="A316" s="170" t="s">
        <v>316</v>
      </c>
      <c r="B316" s="147" t="s">
        <v>147</v>
      </c>
      <c r="C316" s="171" t="s">
        <v>489</v>
      </c>
      <c r="D316" s="65">
        <f>D317</f>
        <v>1701700</v>
      </c>
      <c r="E316" s="65">
        <v>0</v>
      </c>
      <c r="F316" s="169">
        <f t="shared" si="64"/>
        <v>1701700</v>
      </c>
    </row>
    <row r="317" spans="1:6" ht="47.4" customHeight="1" x14ac:dyDescent="0.25">
      <c r="A317" s="170" t="s">
        <v>470</v>
      </c>
      <c r="B317" s="147" t="s">
        <v>147</v>
      </c>
      <c r="C317" s="171" t="s">
        <v>490</v>
      </c>
      <c r="D317" s="65">
        <v>1701700</v>
      </c>
      <c r="E317" s="65">
        <v>0</v>
      </c>
      <c r="F317" s="169">
        <f t="shared" si="64"/>
        <v>1701700</v>
      </c>
    </row>
    <row r="318" spans="1:6" ht="40.799999999999997" customHeight="1" x14ac:dyDescent="0.25">
      <c r="A318" s="170" t="s">
        <v>270</v>
      </c>
      <c r="B318" s="147" t="s">
        <v>147</v>
      </c>
      <c r="C318" s="171" t="s">
        <v>491</v>
      </c>
      <c r="D318" s="65">
        <f>D319</f>
        <v>5965100</v>
      </c>
      <c r="E318" s="65">
        <v>0</v>
      </c>
      <c r="F318" s="169">
        <f t="shared" si="64"/>
        <v>5965100</v>
      </c>
    </row>
    <row r="319" spans="1:6" ht="22.2" customHeight="1" x14ac:dyDescent="0.25">
      <c r="A319" s="170" t="s">
        <v>272</v>
      </c>
      <c r="B319" s="147" t="s">
        <v>147</v>
      </c>
      <c r="C319" s="171" t="s">
        <v>492</v>
      </c>
      <c r="D319" s="65">
        <f>D320</f>
        <v>5965100</v>
      </c>
      <c r="E319" s="65">
        <v>0</v>
      </c>
      <c r="F319" s="169">
        <f t="shared" si="64"/>
        <v>5965100</v>
      </c>
    </row>
    <row r="320" spans="1:6" ht="29.4" customHeight="1" x14ac:dyDescent="0.25">
      <c r="A320" s="170" t="s">
        <v>274</v>
      </c>
      <c r="B320" s="147" t="s">
        <v>147</v>
      </c>
      <c r="C320" s="171" t="s">
        <v>493</v>
      </c>
      <c r="D320" s="65">
        <v>5965100</v>
      </c>
      <c r="E320" s="65">
        <v>0</v>
      </c>
      <c r="F320" s="169">
        <f t="shared" si="64"/>
        <v>5965100</v>
      </c>
    </row>
    <row r="321" spans="1:6" ht="33" customHeight="1" x14ac:dyDescent="0.25">
      <c r="A321" s="162" t="s">
        <v>494</v>
      </c>
      <c r="B321" s="151" t="s">
        <v>147</v>
      </c>
      <c r="C321" s="163" t="s">
        <v>495</v>
      </c>
      <c r="D321" s="164">
        <f>D325+D328+D332</f>
        <v>832630</v>
      </c>
      <c r="E321" s="164">
        <f t="shared" ref="E321" si="71">E325+E328+E332</f>
        <v>0</v>
      </c>
      <c r="F321" s="169">
        <f t="shared" si="64"/>
        <v>832630</v>
      </c>
    </row>
    <row r="322" spans="1:6" ht="70.8" customHeight="1" x14ac:dyDescent="0.25">
      <c r="A322" s="170" t="s">
        <v>151</v>
      </c>
      <c r="B322" s="147" t="s">
        <v>147</v>
      </c>
      <c r="C322" s="171" t="s">
        <v>496</v>
      </c>
      <c r="D322" s="65">
        <v>5000</v>
      </c>
      <c r="E322" s="65">
        <f t="shared" ref="E322:E324" si="72">E323</f>
        <v>0</v>
      </c>
      <c r="F322" s="169">
        <f t="shared" si="64"/>
        <v>5000</v>
      </c>
    </row>
    <row r="323" spans="1:6" ht="34.799999999999997" customHeight="1" x14ac:dyDescent="0.25">
      <c r="A323" s="170" t="s">
        <v>161</v>
      </c>
      <c r="B323" s="147" t="s">
        <v>147</v>
      </c>
      <c r="C323" s="171" t="s">
        <v>497</v>
      </c>
      <c r="D323" s="65">
        <v>5000</v>
      </c>
      <c r="E323" s="65">
        <f t="shared" si="72"/>
        <v>0</v>
      </c>
      <c r="F323" s="169">
        <f t="shared" si="64"/>
        <v>5000</v>
      </c>
    </row>
    <row r="324" spans="1:6" ht="69.599999999999994" customHeight="1" x14ac:dyDescent="0.25">
      <c r="A324" s="170" t="s">
        <v>244</v>
      </c>
      <c r="B324" s="147" t="s">
        <v>147</v>
      </c>
      <c r="C324" s="171" t="s">
        <v>498</v>
      </c>
      <c r="D324" s="65">
        <v>5000</v>
      </c>
      <c r="E324" s="65">
        <f t="shared" si="72"/>
        <v>0</v>
      </c>
      <c r="F324" s="169">
        <f t="shared" si="64"/>
        <v>5000</v>
      </c>
    </row>
    <row r="325" spans="1:6" ht="39" customHeight="1" x14ac:dyDescent="0.25">
      <c r="A325" s="170" t="s">
        <v>169</v>
      </c>
      <c r="B325" s="147" t="s">
        <v>147</v>
      </c>
      <c r="C325" s="171" t="s">
        <v>499</v>
      </c>
      <c r="D325" s="65">
        <f>D326</f>
        <v>694630</v>
      </c>
      <c r="E325" s="65">
        <f t="shared" ref="E325" si="73">E326</f>
        <v>0</v>
      </c>
      <c r="F325" s="169">
        <f t="shared" si="64"/>
        <v>694630</v>
      </c>
    </row>
    <row r="326" spans="1:6" ht="36.6" customHeight="1" x14ac:dyDescent="0.25">
      <c r="A326" s="170" t="s">
        <v>171</v>
      </c>
      <c r="B326" s="147" t="s">
        <v>147</v>
      </c>
      <c r="C326" s="171" t="s">
        <v>500</v>
      </c>
      <c r="D326" s="65">
        <f>D327</f>
        <v>694630</v>
      </c>
      <c r="E326" s="65">
        <f t="shared" ref="E326" si="74">E327</f>
        <v>0</v>
      </c>
      <c r="F326" s="169">
        <f t="shared" si="64"/>
        <v>694630</v>
      </c>
    </row>
    <row r="327" spans="1:6" ht="17.399999999999999" customHeight="1" x14ac:dyDescent="0.25">
      <c r="A327" s="170" t="s">
        <v>175</v>
      </c>
      <c r="B327" s="147" t="s">
        <v>147</v>
      </c>
      <c r="C327" s="171" t="s">
        <v>501</v>
      </c>
      <c r="D327" s="65">
        <v>694630</v>
      </c>
      <c r="E327" s="65">
        <v>0</v>
      </c>
      <c r="F327" s="169">
        <f t="shared" si="64"/>
        <v>694630</v>
      </c>
    </row>
    <row r="328" spans="1:6" ht="28.2" customHeight="1" x14ac:dyDescent="0.25">
      <c r="A328" s="170" t="s">
        <v>454</v>
      </c>
      <c r="B328" s="147" t="s">
        <v>147</v>
      </c>
      <c r="C328" s="171" t="s">
        <v>502</v>
      </c>
      <c r="D328" s="65">
        <f>D329</f>
        <v>108000</v>
      </c>
      <c r="E328" s="65">
        <v>0</v>
      </c>
      <c r="F328" s="169">
        <f t="shared" si="64"/>
        <v>108000</v>
      </c>
    </row>
    <row r="329" spans="1:6" ht="35.4" customHeight="1" x14ac:dyDescent="0.25">
      <c r="A329" s="170" t="s">
        <v>460</v>
      </c>
      <c r="B329" s="147" t="s">
        <v>147</v>
      </c>
      <c r="C329" s="171" t="s">
        <v>503</v>
      </c>
      <c r="D329" s="65">
        <f>D330</f>
        <v>108000</v>
      </c>
      <c r="E329" s="65">
        <v>0</v>
      </c>
      <c r="F329" s="169">
        <f t="shared" si="64"/>
        <v>108000</v>
      </c>
    </row>
    <row r="330" spans="1:6" ht="33.6" customHeight="1" x14ac:dyDescent="0.25">
      <c r="A330" s="170" t="s">
        <v>462</v>
      </c>
      <c r="B330" s="147" t="s">
        <v>147</v>
      </c>
      <c r="C330" s="171" t="s">
        <v>504</v>
      </c>
      <c r="D330" s="65">
        <f>D331</f>
        <v>108000</v>
      </c>
      <c r="E330" s="65">
        <v>0</v>
      </c>
      <c r="F330" s="169">
        <f t="shared" si="64"/>
        <v>108000</v>
      </c>
    </row>
    <row r="331" spans="1:6" ht="16.8" customHeight="1" x14ac:dyDescent="0.25">
      <c r="A331" s="170" t="s">
        <v>466</v>
      </c>
      <c r="B331" s="147" t="s">
        <v>147</v>
      </c>
      <c r="C331" s="171" t="s">
        <v>505</v>
      </c>
      <c r="D331" s="65">
        <v>108000</v>
      </c>
      <c r="E331" s="65">
        <v>0</v>
      </c>
      <c r="F331" s="169">
        <f t="shared" si="64"/>
        <v>108000</v>
      </c>
    </row>
    <row r="332" spans="1:6" ht="37.799999999999997" customHeight="1" x14ac:dyDescent="0.25">
      <c r="A332" s="170" t="s">
        <v>270</v>
      </c>
      <c r="B332" s="147" t="s">
        <v>147</v>
      </c>
      <c r="C332" s="171" t="s">
        <v>506</v>
      </c>
      <c r="D332" s="65">
        <f>D333</f>
        <v>30000</v>
      </c>
      <c r="E332" s="65">
        <v>0</v>
      </c>
      <c r="F332" s="169">
        <f t="shared" si="64"/>
        <v>30000</v>
      </c>
    </row>
    <row r="333" spans="1:6" ht="18.600000000000001" customHeight="1" x14ac:dyDescent="0.25">
      <c r="A333" s="170" t="s">
        <v>272</v>
      </c>
      <c r="B333" s="147" t="s">
        <v>147</v>
      </c>
      <c r="C333" s="171" t="s">
        <v>507</v>
      </c>
      <c r="D333" s="65">
        <f>D334</f>
        <v>30000</v>
      </c>
      <c r="E333" s="65">
        <v>0</v>
      </c>
      <c r="F333" s="169">
        <f t="shared" si="64"/>
        <v>30000</v>
      </c>
    </row>
    <row r="334" spans="1:6" ht="27" customHeight="1" x14ac:dyDescent="0.25">
      <c r="A334" s="170" t="s">
        <v>274</v>
      </c>
      <c r="B334" s="147" t="s">
        <v>147</v>
      </c>
      <c r="C334" s="171" t="s">
        <v>508</v>
      </c>
      <c r="D334" s="65">
        <v>30000</v>
      </c>
      <c r="E334" s="65">
        <v>0</v>
      </c>
      <c r="F334" s="169">
        <f t="shared" si="64"/>
        <v>30000</v>
      </c>
    </row>
    <row r="335" spans="1:6" ht="13.2" x14ac:dyDescent="0.25">
      <c r="A335" s="162" t="s">
        <v>509</v>
      </c>
      <c r="B335" s="151" t="s">
        <v>147</v>
      </c>
      <c r="C335" s="163" t="s">
        <v>510</v>
      </c>
      <c r="D335" s="164">
        <f>D343+D347</f>
        <v>780000</v>
      </c>
      <c r="E335" s="164">
        <f t="shared" ref="E335" si="75">E343+E347</f>
        <v>219100.79999999999</v>
      </c>
      <c r="F335" s="169">
        <f t="shared" ref="F335:F360" si="76">D335-E335</f>
        <v>560899.19999999995</v>
      </c>
    </row>
    <row r="336" spans="1:6" ht="72.599999999999994" customHeight="1" x14ac:dyDescent="0.25">
      <c r="A336" s="170" t="s">
        <v>151</v>
      </c>
      <c r="B336" s="147" t="s">
        <v>147</v>
      </c>
      <c r="C336" s="171" t="s">
        <v>511</v>
      </c>
      <c r="D336" s="65">
        <f>D348</f>
        <v>500000</v>
      </c>
      <c r="E336" s="65">
        <f>E348</f>
        <v>170000.8</v>
      </c>
      <c r="F336" s="169">
        <f t="shared" si="76"/>
        <v>329999.2</v>
      </c>
    </row>
    <row r="337" spans="1:6" ht="35.4" customHeight="1" x14ac:dyDescent="0.25">
      <c r="A337" s="170" t="s">
        <v>161</v>
      </c>
      <c r="B337" s="147" t="s">
        <v>147</v>
      </c>
      <c r="C337" s="171" t="s">
        <v>512</v>
      </c>
      <c r="D337" s="65">
        <f>D349</f>
        <v>500000</v>
      </c>
      <c r="E337" s="65">
        <f>E349</f>
        <v>170000.8</v>
      </c>
      <c r="F337" s="169">
        <f t="shared" si="76"/>
        <v>329999.2</v>
      </c>
    </row>
    <row r="338" spans="1:6" ht="46.2" customHeight="1" x14ac:dyDescent="0.25">
      <c r="A338" s="170" t="s">
        <v>165</v>
      </c>
      <c r="B338" s="147" t="s">
        <v>147</v>
      </c>
      <c r="C338" s="171" t="s">
        <v>513</v>
      </c>
      <c r="D338" s="65">
        <f>D350</f>
        <v>10000</v>
      </c>
      <c r="E338" s="65">
        <v>0</v>
      </c>
      <c r="F338" s="169">
        <f t="shared" si="76"/>
        <v>10000</v>
      </c>
    </row>
    <row r="339" spans="1:6" ht="67.2" customHeight="1" x14ac:dyDescent="0.25">
      <c r="A339" s="170" t="s">
        <v>244</v>
      </c>
      <c r="B339" s="147" t="s">
        <v>147</v>
      </c>
      <c r="C339" s="171" t="s">
        <v>514</v>
      </c>
      <c r="D339" s="65">
        <f>D351</f>
        <v>490000</v>
      </c>
      <c r="E339" s="65">
        <f t="shared" ref="E339" si="77">E351</f>
        <v>170000.8</v>
      </c>
      <c r="F339" s="169">
        <f t="shared" si="76"/>
        <v>319999.2</v>
      </c>
    </row>
    <row r="340" spans="1:6" ht="40.799999999999997" customHeight="1" x14ac:dyDescent="0.25">
      <c r="A340" s="170" t="s">
        <v>169</v>
      </c>
      <c r="B340" s="147" t="s">
        <v>147</v>
      </c>
      <c r="C340" s="171" t="s">
        <v>515</v>
      </c>
      <c r="D340" s="65">
        <f>D344+D352</f>
        <v>280000</v>
      </c>
      <c r="E340" s="65">
        <f t="shared" ref="E340" si="78">E344+E352</f>
        <v>49100</v>
      </c>
      <c r="F340" s="169">
        <f t="shared" si="76"/>
        <v>230900</v>
      </c>
    </row>
    <row r="341" spans="1:6" ht="40.799999999999997" customHeight="1" x14ac:dyDescent="0.25">
      <c r="A341" s="170" t="s">
        <v>171</v>
      </c>
      <c r="B341" s="147" t="s">
        <v>147</v>
      </c>
      <c r="C341" s="171" t="s">
        <v>516</v>
      </c>
      <c r="D341" s="65">
        <f>D345+D353</f>
        <v>280000</v>
      </c>
      <c r="E341" s="65">
        <f t="shared" ref="E341" si="79">E345+E353</f>
        <v>49100</v>
      </c>
      <c r="F341" s="169">
        <f t="shared" si="76"/>
        <v>230900</v>
      </c>
    </row>
    <row r="342" spans="1:6" ht="18.600000000000001" customHeight="1" x14ac:dyDescent="0.25">
      <c r="A342" s="170" t="s">
        <v>175</v>
      </c>
      <c r="B342" s="147" t="s">
        <v>147</v>
      </c>
      <c r="C342" s="171" t="s">
        <v>517</v>
      </c>
      <c r="D342" s="65">
        <f>D354</f>
        <v>10000</v>
      </c>
      <c r="E342" s="65">
        <f t="shared" ref="E342" si="80">E354</f>
        <v>2400</v>
      </c>
      <c r="F342" s="169">
        <f t="shared" si="76"/>
        <v>7600</v>
      </c>
    </row>
    <row r="343" spans="1:6" ht="13.2" x14ac:dyDescent="0.25">
      <c r="A343" s="162" t="s">
        <v>518</v>
      </c>
      <c r="B343" s="151" t="s">
        <v>147</v>
      </c>
      <c r="C343" s="163" t="s">
        <v>519</v>
      </c>
      <c r="D343" s="164">
        <f>D344</f>
        <v>270000</v>
      </c>
      <c r="E343" s="164">
        <f>E344</f>
        <v>46700</v>
      </c>
      <c r="F343" s="169">
        <f t="shared" si="76"/>
        <v>223300</v>
      </c>
    </row>
    <row r="344" spans="1:6" ht="34.200000000000003" customHeight="1" x14ac:dyDescent="0.25">
      <c r="A344" s="170" t="s">
        <v>169</v>
      </c>
      <c r="B344" s="147" t="s">
        <v>147</v>
      </c>
      <c r="C344" s="171" t="s">
        <v>520</v>
      </c>
      <c r="D344" s="65">
        <v>270000</v>
      </c>
      <c r="E344" s="65">
        <f>E345</f>
        <v>46700</v>
      </c>
      <c r="F344" s="169">
        <f t="shared" si="76"/>
        <v>223300</v>
      </c>
    </row>
    <row r="345" spans="1:6" ht="37.200000000000003" customHeight="1" x14ac:dyDescent="0.25">
      <c r="A345" s="170" t="s">
        <v>171</v>
      </c>
      <c r="B345" s="147" t="s">
        <v>147</v>
      </c>
      <c r="C345" s="171" t="s">
        <v>521</v>
      </c>
      <c r="D345" s="65">
        <v>270000</v>
      </c>
      <c r="E345" s="65">
        <f>E346</f>
        <v>46700</v>
      </c>
      <c r="F345" s="169">
        <f t="shared" si="76"/>
        <v>223300</v>
      </c>
    </row>
    <row r="346" spans="1:6" ht="13.2" x14ac:dyDescent="0.25">
      <c r="A346" s="170" t="s">
        <v>175</v>
      </c>
      <c r="B346" s="147" t="s">
        <v>147</v>
      </c>
      <c r="C346" s="171" t="s">
        <v>522</v>
      </c>
      <c r="D346" s="65">
        <v>270000</v>
      </c>
      <c r="E346" s="65">
        <v>46700</v>
      </c>
      <c r="F346" s="169">
        <f t="shared" si="76"/>
        <v>223300</v>
      </c>
    </row>
    <row r="347" spans="1:6" ht="29.4" customHeight="1" x14ac:dyDescent="0.25">
      <c r="A347" s="162" t="s">
        <v>523</v>
      </c>
      <c r="B347" s="151" t="s">
        <v>147</v>
      </c>
      <c r="C347" s="163" t="s">
        <v>524</v>
      </c>
      <c r="D347" s="164">
        <f>D348+D352</f>
        <v>510000</v>
      </c>
      <c r="E347" s="164">
        <f t="shared" ref="E347" si="81">E348+E352</f>
        <v>172400.8</v>
      </c>
      <c r="F347" s="169">
        <f t="shared" si="76"/>
        <v>337599.2</v>
      </c>
    </row>
    <row r="348" spans="1:6" ht="73.8" customHeight="1" x14ac:dyDescent="0.25">
      <c r="A348" s="175" t="s">
        <v>151</v>
      </c>
      <c r="B348" s="151"/>
      <c r="C348" s="171" t="s">
        <v>525</v>
      </c>
      <c r="D348" s="169">
        <f>D349</f>
        <v>500000</v>
      </c>
      <c r="E348" s="169">
        <f>E349</f>
        <v>170000.8</v>
      </c>
      <c r="F348" s="169">
        <f t="shared" si="76"/>
        <v>329999.2</v>
      </c>
    </row>
    <row r="349" spans="1:6" ht="44.4" customHeight="1" x14ac:dyDescent="0.25">
      <c r="A349" s="175" t="s">
        <v>161</v>
      </c>
      <c r="B349" s="151"/>
      <c r="C349" s="171" t="s">
        <v>614</v>
      </c>
      <c r="D349" s="169">
        <f>D350+D351</f>
        <v>500000</v>
      </c>
      <c r="E349" s="169">
        <f>E351</f>
        <v>170000.8</v>
      </c>
      <c r="F349" s="169">
        <f t="shared" si="76"/>
        <v>329999.2</v>
      </c>
    </row>
    <row r="350" spans="1:6" ht="76.8" customHeight="1" x14ac:dyDescent="0.25">
      <c r="A350" s="170" t="s">
        <v>244</v>
      </c>
      <c r="B350" s="151"/>
      <c r="C350" s="171" t="s">
        <v>616</v>
      </c>
      <c r="D350" s="169">
        <v>10000</v>
      </c>
      <c r="E350" s="169">
        <v>0</v>
      </c>
      <c r="F350" s="169">
        <f t="shared" si="76"/>
        <v>10000</v>
      </c>
    </row>
    <row r="351" spans="1:6" ht="73.8" customHeight="1" x14ac:dyDescent="0.25">
      <c r="A351" s="170" t="s">
        <v>244</v>
      </c>
      <c r="B351" s="151"/>
      <c r="C351" s="171" t="s">
        <v>615</v>
      </c>
      <c r="D351" s="169">
        <v>490000</v>
      </c>
      <c r="E351" s="169">
        <v>170000.8</v>
      </c>
      <c r="F351" s="169">
        <f t="shared" si="76"/>
        <v>319999.2</v>
      </c>
    </row>
    <row r="352" spans="1:6" ht="41.4" customHeight="1" x14ac:dyDescent="0.25">
      <c r="A352" s="170" t="s">
        <v>169</v>
      </c>
      <c r="B352" s="147" t="s">
        <v>147</v>
      </c>
      <c r="C352" s="171" t="s">
        <v>613</v>
      </c>
      <c r="D352" s="65">
        <v>10000</v>
      </c>
      <c r="E352" s="65">
        <v>2400</v>
      </c>
      <c r="F352" s="169">
        <f t="shared" si="76"/>
        <v>7600</v>
      </c>
    </row>
    <row r="353" spans="1:6" ht="37.799999999999997" customHeight="1" x14ac:dyDescent="0.25">
      <c r="A353" s="170" t="s">
        <v>171</v>
      </c>
      <c r="B353" s="147" t="s">
        <v>147</v>
      </c>
      <c r="C353" s="171" t="s">
        <v>612</v>
      </c>
      <c r="D353" s="65">
        <v>10000</v>
      </c>
      <c r="E353" s="65">
        <v>2400</v>
      </c>
      <c r="F353" s="169">
        <f t="shared" si="76"/>
        <v>7600</v>
      </c>
    </row>
    <row r="354" spans="1:6" ht="19.2" customHeight="1" x14ac:dyDescent="0.25">
      <c r="A354" s="170" t="s">
        <v>175</v>
      </c>
      <c r="B354" s="147" t="s">
        <v>147</v>
      </c>
      <c r="C354" s="171" t="s">
        <v>611</v>
      </c>
      <c r="D354" s="65">
        <v>10000</v>
      </c>
      <c r="E354" s="65">
        <v>2400</v>
      </c>
      <c r="F354" s="169">
        <f t="shared" si="76"/>
        <v>7600</v>
      </c>
    </row>
    <row r="355" spans="1:6" ht="27" customHeight="1" x14ac:dyDescent="0.25">
      <c r="A355" s="162" t="s">
        <v>526</v>
      </c>
      <c r="B355" s="151" t="s">
        <v>147</v>
      </c>
      <c r="C355" s="163" t="s">
        <v>527</v>
      </c>
      <c r="D355" s="75">
        <f t="shared" ref="D355:D356" si="82">D356</f>
        <v>4772400</v>
      </c>
      <c r="E355" s="75">
        <f t="shared" ref="E355:E356" si="83">E356</f>
        <v>273887.7</v>
      </c>
      <c r="F355" s="169">
        <f t="shared" si="76"/>
        <v>4498512.3</v>
      </c>
    </row>
    <row r="356" spans="1:6" ht="25.2" customHeight="1" x14ac:dyDescent="0.25">
      <c r="A356" s="170" t="s">
        <v>528</v>
      </c>
      <c r="B356" s="147" t="s">
        <v>147</v>
      </c>
      <c r="C356" s="171" t="s">
        <v>529</v>
      </c>
      <c r="D356" s="65">
        <f t="shared" si="82"/>
        <v>4772400</v>
      </c>
      <c r="E356" s="65">
        <f t="shared" si="83"/>
        <v>273887.7</v>
      </c>
      <c r="F356" s="169">
        <f t="shared" si="76"/>
        <v>4498512.3</v>
      </c>
    </row>
    <row r="357" spans="1:6" ht="16.2" customHeight="1" x14ac:dyDescent="0.25">
      <c r="A357" s="170" t="s">
        <v>530</v>
      </c>
      <c r="B357" s="147" t="s">
        <v>147</v>
      </c>
      <c r="C357" s="171" t="s">
        <v>531</v>
      </c>
      <c r="D357" s="65">
        <f>D358</f>
        <v>4772400</v>
      </c>
      <c r="E357" s="65">
        <f t="shared" ref="E357" si="84">E358</f>
        <v>273887.7</v>
      </c>
      <c r="F357" s="169">
        <f t="shared" si="76"/>
        <v>4498512.3</v>
      </c>
    </row>
    <row r="358" spans="1:6" ht="27" customHeight="1" x14ac:dyDescent="0.25">
      <c r="A358" s="162" t="s">
        <v>532</v>
      </c>
      <c r="B358" s="151" t="s">
        <v>147</v>
      </c>
      <c r="C358" s="163" t="s">
        <v>533</v>
      </c>
      <c r="D358" s="164">
        <f>D359</f>
        <v>4772400</v>
      </c>
      <c r="E358" s="164">
        <f t="shared" ref="E358" si="85">E359</f>
        <v>273887.7</v>
      </c>
      <c r="F358" s="169">
        <f t="shared" si="76"/>
        <v>4498512.3</v>
      </c>
    </row>
    <row r="359" spans="1:6" ht="30" customHeight="1" x14ac:dyDescent="0.25">
      <c r="A359" s="170" t="s">
        <v>528</v>
      </c>
      <c r="B359" s="147" t="s">
        <v>147</v>
      </c>
      <c r="C359" s="171" t="s">
        <v>534</v>
      </c>
      <c r="D359" s="65">
        <f>D360</f>
        <v>4772400</v>
      </c>
      <c r="E359" s="65">
        <f>E360</f>
        <v>273887.7</v>
      </c>
      <c r="F359" s="169">
        <f t="shared" si="76"/>
        <v>4498512.3</v>
      </c>
    </row>
    <row r="360" spans="1:6" ht="19.2" customHeight="1" x14ac:dyDescent="0.25">
      <c r="A360" s="170" t="s">
        <v>530</v>
      </c>
      <c r="B360" s="147" t="s">
        <v>147</v>
      </c>
      <c r="C360" s="171" t="s">
        <v>535</v>
      </c>
      <c r="D360" s="117">
        <v>4772400</v>
      </c>
      <c r="E360" s="117">
        <v>273887.7</v>
      </c>
      <c r="F360" s="169">
        <f t="shared" si="76"/>
        <v>4498512.3</v>
      </c>
    </row>
    <row r="361" spans="1:6" ht="14.4" customHeight="1" x14ac:dyDescent="0.25">
      <c r="A361" s="166"/>
      <c r="B361" s="166"/>
      <c r="C361" s="167"/>
      <c r="D361" s="168"/>
      <c r="E361" s="166"/>
      <c r="F361" s="166"/>
    </row>
    <row r="362" spans="1:6" ht="25.8" customHeight="1" x14ac:dyDescent="0.25">
      <c r="A362" s="170" t="s">
        <v>536</v>
      </c>
      <c r="B362" s="147" t="s">
        <v>537</v>
      </c>
      <c r="C362" s="171" t="s">
        <v>148</v>
      </c>
      <c r="D362" s="65">
        <f>'Доходы+'!D19-'Расходы+'!D13+835233.1</f>
        <v>-11802996.000000143</v>
      </c>
      <c r="E362" s="65">
        <f>'Доходы+'!E19-'Расходы+'!E13</f>
        <v>-6248147.1499999985</v>
      </c>
      <c r="F362" s="65" t="s">
        <v>538</v>
      </c>
    </row>
  </sheetData>
  <mergeCells count="7">
    <mergeCell ref="F4:F9"/>
    <mergeCell ref="C4:C9"/>
    <mergeCell ref="A2:D2"/>
    <mergeCell ref="A4:A11"/>
    <mergeCell ref="B4:B11"/>
    <mergeCell ref="D4:D11"/>
    <mergeCell ref="E4:E9"/>
  </mergeCells>
  <conditionalFormatting sqref="E14:F14">
    <cfRule type="cellIs" priority="1" stopIfTrue="1" operator="equal">
      <formula>0</formula>
    </cfRule>
  </conditionalFormatting>
  <pageMargins left="0.25" right="0.25" top="0.75" bottom="0.75" header="0.3" footer="0.3"/>
  <pageSetup paperSize="9" scale="8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view="pageBreakPreview" zoomScale="60" zoomScaleNormal="100" workbookViewId="0">
      <selection activeCell="N31" sqref="N31"/>
    </sheetView>
  </sheetViews>
  <sheetFormatPr defaultColWidth="9.109375" defaultRowHeight="12.75" customHeight="1" x14ac:dyDescent="0.25"/>
  <cols>
    <col min="1" max="1" width="42.33203125" style="51" customWidth="1"/>
    <col min="2" max="2" width="5.5546875" style="51" customWidth="1"/>
    <col min="3" max="3" width="40.6640625" style="51" customWidth="1"/>
    <col min="4" max="6" width="18.6640625" style="51" customWidth="1"/>
    <col min="7" max="16384" width="9.109375" style="51"/>
  </cols>
  <sheetData>
    <row r="1" spans="1:6" ht="11.1" customHeight="1" x14ac:dyDescent="0.25">
      <c r="A1" s="84" t="s">
        <v>539</v>
      </c>
      <c r="B1" s="84"/>
      <c r="C1" s="84"/>
      <c r="D1" s="84"/>
      <c r="E1" s="84"/>
      <c r="F1" s="84"/>
    </row>
    <row r="2" spans="1:6" ht="13.2" customHeight="1" x14ac:dyDescent="0.25">
      <c r="A2" s="77" t="s">
        <v>540</v>
      </c>
      <c r="B2" s="77"/>
      <c r="C2" s="77"/>
      <c r="D2" s="77"/>
      <c r="E2" s="77"/>
      <c r="F2" s="77"/>
    </row>
    <row r="3" spans="1:6" ht="9" customHeight="1" x14ac:dyDescent="0.25">
      <c r="A3" s="1"/>
      <c r="B3" s="2"/>
      <c r="C3" s="3"/>
      <c r="D3" s="4"/>
      <c r="E3" s="4"/>
      <c r="F3" s="3"/>
    </row>
    <row r="4" spans="1:6" ht="13.95" customHeight="1" thickBot="1" x14ac:dyDescent="0.3">
      <c r="A4" s="5">
        <v>1</v>
      </c>
      <c r="B4" s="6">
        <v>2</v>
      </c>
      <c r="C4" s="7">
        <v>3</v>
      </c>
      <c r="D4" s="8" t="s">
        <v>26</v>
      </c>
      <c r="E4" s="9" t="s">
        <v>27</v>
      </c>
      <c r="F4" s="10" t="s">
        <v>28</v>
      </c>
    </row>
    <row r="5" spans="1:6" ht="4.95" customHeight="1" x14ac:dyDescent="0.25">
      <c r="A5" s="85" t="s">
        <v>20</v>
      </c>
      <c r="B5" s="88" t="s">
        <v>21</v>
      </c>
      <c r="C5" s="91" t="s">
        <v>541</v>
      </c>
      <c r="D5" s="94" t="s">
        <v>23</v>
      </c>
      <c r="E5" s="94" t="s">
        <v>24</v>
      </c>
      <c r="F5" s="97" t="s">
        <v>25</v>
      </c>
    </row>
    <row r="6" spans="1:6" ht="6" customHeight="1" x14ac:dyDescent="0.25">
      <c r="A6" s="86"/>
      <c r="B6" s="89"/>
      <c r="C6" s="92"/>
      <c r="D6" s="95"/>
      <c r="E6" s="95"/>
      <c r="F6" s="98"/>
    </row>
    <row r="7" spans="1:6" ht="4.95" customHeight="1" x14ac:dyDescent="0.25">
      <c r="A7" s="86"/>
      <c r="B7" s="89"/>
      <c r="C7" s="92"/>
      <c r="D7" s="95"/>
      <c r="E7" s="95"/>
      <c r="F7" s="98"/>
    </row>
    <row r="8" spans="1:6" ht="6" customHeight="1" x14ac:dyDescent="0.25">
      <c r="A8" s="86"/>
      <c r="B8" s="89"/>
      <c r="C8" s="92"/>
      <c r="D8" s="95"/>
      <c r="E8" s="95"/>
      <c r="F8" s="98"/>
    </row>
    <row r="9" spans="1:6" ht="6" customHeight="1" x14ac:dyDescent="0.25">
      <c r="A9" s="86"/>
      <c r="B9" s="89"/>
      <c r="C9" s="92"/>
      <c r="D9" s="95"/>
      <c r="E9" s="95"/>
      <c r="F9" s="98"/>
    </row>
    <row r="10" spans="1:6" ht="18" customHeight="1" x14ac:dyDescent="0.25">
      <c r="A10" s="86"/>
      <c r="B10" s="89"/>
      <c r="C10" s="92"/>
      <c r="D10" s="95"/>
      <c r="E10" s="95"/>
      <c r="F10" s="98"/>
    </row>
    <row r="11" spans="1:6" ht="13.5" customHeight="1" x14ac:dyDescent="0.25">
      <c r="A11" s="87"/>
      <c r="B11" s="90"/>
      <c r="C11" s="93"/>
      <c r="D11" s="96"/>
      <c r="E11" s="96"/>
      <c r="F11" s="99"/>
    </row>
    <row r="12" spans="1:6" ht="13.8" thickBot="1" x14ac:dyDescent="0.3">
      <c r="A12" s="11">
        <v>1</v>
      </c>
      <c r="B12" s="12">
        <v>2</v>
      </c>
      <c r="C12" s="13">
        <v>3</v>
      </c>
      <c r="D12" s="14" t="s">
        <v>26</v>
      </c>
      <c r="E12" s="15" t="s">
        <v>27</v>
      </c>
      <c r="F12" s="16" t="s">
        <v>28</v>
      </c>
    </row>
    <row r="13" spans="1:6" ht="21" x14ac:dyDescent="0.25">
      <c r="A13" s="17" t="s">
        <v>542</v>
      </c>
      <c r="B13" s="18" t="s">
        <v>543</v>
      </c>
      <c r="C13" s="19" t="s">
        <v>571</v>
      </c>
      <c r="D13" s="120">
        <f>D15+D24</f>
        <v>11802996</v>
      </c>
      <c r="E13" s="120">
        <f>E24</f>
        <v>6248147.1499999985</v>
      </c>
      <c r="F13" s="20">
        <f>D13-E13</f>
        <v>5554848.8500000015</v>
      </c>
    </row>
    <row r="14" spans="1:6" ht="13.2" x14ac:dyDescent="0.25">
      <c r="A14" s="21" t="s">
        <v>572</v>
      </c>
      <c r="B14" s="22"/>
      <c r="C14" s="23"/>
      <c r="D14" s="23"/>
      <c r="E14" s="121"/>
      <c r="F14" s="82">
        <f>D15</f>
        <v>11302996</v>
      </c>
    </row>
    <row r="15" spans="1:6" ht="13.2" x14ac:dyDescent="0.25">
      <c r="A15" s="24" t="s">
        <v>544</v>
      </c>
      <c r="B15" s="25" t="s">
        <v>545</v>
      </c>
      <c r="C15" s="26" t="s">
        <v>571</v>
      </c>
      <c r="D15" s="122">
        <f>D17</f>
        <v>11302996</v>
      </c>
      <c r="E15" s="122" t="str">
        <f>E17</f>
        <v>-</v>
      </c>
      <c r="F15" s="83"/>
    </row>
    <row r="16" spans="1:6" ht="13.2" x14ac:dyDescent="0.25">
      <c r="A16" s="27" t="s">
        <v>546</v>
      </c>
      <c r="B16" s="28"/>
      <c r="C16" s="29"/>
      <c r="D16" s="29"/>
      <c r="E16" s="123"/>
      <c r="F16" s="82">
        <f>D17</f>
        <v>11302996</v>
      </c>
    </row>
    <row r="17" spans="1:6" ht="21" x14ac:dyDescent="0.25">
      <c r="A17" s="30" t="s">
        <v>573</v>
      </c>
      <c r="B17" s="31" t="s">
        <v>545</v>
      </c>
      <c r="C17" s="32" t="s">
        <v>574</v>
      </c>
      <c r="D17" s="124">
        <f>D18+D20</f>
        <v>11302996</v>
      </c>
      <c r="E17" s="125" t="s">
        <v>40</v>
      </c>
      <c r="F17" s="83"/>
    </row>
    <row r="18" spans="1:6" ht="21" x14ac:dyDescent="0.25">
      <c r="A18" s="33" t="s">
        <v>575</v>
      </c>
      <c r="B18" s="34" t="s">
        <v>545</v>
      </c>
      <c r="C18" s="35" t="s">
        <v>576</v>
      </c>
      <c r="D18" s="124">
        <f>D19</f>
        <v>30000000</v>
      </c>
      <c r="E18" s="125" t="s">
        <v>40</v>
      </c>
      <c r="F18" s="36">
        <f>D18</f>
        <v>30000000</v>
      </c>
    </row>
    <row r="19" spans="1:6" ht="31.2" x14ac:dyDescent="0.25">
      <c r="A19" s="33" t="s">
        <v>577</v>
      </c>
      <c r="B19" s="34" t="s">
        <v>545</v>
      </c>
      <c r="C19" s="35" t="s">
        <v>578</v>
      </c>
      <c r="D19" s="124">
        <v>30000000</v>
      </c>
      <c r="E19" s="125" t="s">
        <v>40</v>
      </c>
      <c r="F19" s="36">
        <f>D19</f>
        <v>30000000</v>
      </c>
    </row>
    <row r="20" spans="1:6" ht="21" x14ac:dyDescent="0.25">
      <c r="A20" s="33" t="s">
        <v>579</v>
      </c>
      <c r="B20" s="34" t="s">
        <v>545</v>
      </c>
      <c r="C20" s="35" t="s">
        <v>580</v>
      </c>
      <c r="D20" s="124">
        <f>D21</f>
        <v>-18697004</v>
      </c>
      <c r="E20" s="125" t="s">
        <v>40</v>
      </c>
      <c r="F20" s="36">
        <f>D20</f>
        <v>-18697004</v>
      </c>
    </row>
    <row r="21" spans="1:6" ht="31.2" x14ac:dyDescent="0.25">
      <c r="A21" s="33" t="s">
        <v>581</v>
      </c>
      <c r="B21" s="34" t="s">
        <v>545</v>
      </c>
      <c r="C21" s="35" t="s">
        <v>582</v>
      </c>
      <c r="D21" s="124">
        <v>-18697004</v>
      </c>
      <c r="E21" s="125" t="s">
        <v>40</v>
      </c>
      <c r="F21" s="36">
        <f>D21</f>
        <v>-18697004</v>
      </c>
    </row>
    <row r="22" spans="1:6" ht="13.2" x14ac:dyDescent="0.25">
      <c r="A22" s="37" t="s">
        <v>547</v>
      </c>
      <c r="B22" s="38" t="s">
        <v>548</v>
      </c>
      <c r="C22" s="39" t="s">
        <v>571</v>
      </c>
      <c r="D22" s="126" t="s">
        <v>40</v>
      </c>
      <c r="E22" s="127" t="s">
        <v>40</v>
      </c>
      <c r="F22" s="40" t="s">
        <v>40</v>
      </c>
    </row>
    <row r="23" spans="1:6" ht="13.2" x14ac:dyDescent="0.25">
      <c r="A23" s="33" t="s">
        <v>546</v>
      </c>
      <c r="B23" s="41"/>
      <c r="C23" s="42" t="s">
        <v>583</v>
      </c>
      <c r="D23" s="42" t="s">
        <v>583</v>
      </c>
      <c r="E23" s="42" t="s">
        <v>583</v>
      </c>
      <c r="F23" s="43" t="s">
        <v>583</v>
      </c>
    </row>
    <row r="24" spans="1:6" ht="12.75" customHeight="1" x14ac:dyDescent="0.25">
      <c r="A24" s="24" t="s">
        <v>584</v>
      </c>
      <c r="B24" s="25" t="s">
        <v>549</v>
      </c>
      <c r="C24" s="32" t="s">
        <v>585</v>
      </c>
      <c r="D24" s="122">
        <f>D25</f>
        <v>500000</v>
      </c>
      <c r="E24" s="128">
        <f>E25</f>
        <v>6248147.1499999985</v>
      </c>
      <c r="F24" s="44">
        <f>D25-E25</f>
        <v>-5748147.1499999985</v>
      </c>
    </row>
    <row r="25" spans="1:6" ht="26.25" customHeight="1" x14ac:dyDescent="0.25">
      <c r="A25" s="30" t="s">
        <v>586</v>
      </c>
      <c r="B25" s="31" t="s">
        <v>549</v>
      </c>
      <c r="C25" s="32" t="s">
        <v>585</v>
      </c>
      <c r="D25" s="124">
        <f>D26+D30</f>
        <v>500000</v>
      </c>
      <c r="E25" s="125">
        <f>E26+E30</f>
        <v>6248147.1499999985</v>
      </c>
      <c r="F25" s="36">
        <f>D25-E25</f>
        <v>-5748147.1499999985</v>
      </c>
    </row>
    <row r="26" spans="1:6" ht="12.75" customHeight="1" x14ac:dyDescent="0.25">
      <c r="A26" s="24" t="s">
        <v>550</v>
      </c>
      <c r="B26" s="25" t="s">
        <v>551</v>
      </c>
      <c r="C26" s="32" t="s">
        <v>587</v>
      </c>
      <c r="D26" s="122">
        <f>D27</f>
        <v>-703705255.08000004</v>
      </c>
      <c r="E26" s="128">
        <f>E27</f>
        <v>-59794453.460000001</v>
      </c>
      <c r="F26" s="45" t="s">
        <v>538</v>
      </c>
    </row>
    <row r="27" spans="1:6" ht="24.75" customHeight="1" x14ac:dyDescent="0.25">
      <c r="A27" s="33" t="s">
        <v>588</v>
      </c>
      <c r="B27" s="34" t="s">
        <v>551</v>
      </c>
      <c r="C27" s="35" t="s">
        <v>589</v>
      </c>
      <c r="D27" s="129">
        <v>-703705255.08000004</v>
      </c>
      <c r="E27" s="130">
        <v>-59794453.460000001</v>
      </c>
      <c r="F27" s="46" t="s">
        <v>538</v>
      </c>
    </row>
    <row r="28" spans="1:6" ht="27" customHeight="1" x14ac:dyDescent="0.25">
      <c r="A28" s="33" t="s">
        <v>590</v>
      </c>
      <c r="B28" s="34" t="s">
        <v>551</v>
      </c>
      <c r="C28" s="35" t="s">
        <v>591</v>
      </c>
      <c r="D28" s="129">
        <f>D27</f>
        <v>-703705255.08000004</v>
      </c>
      <c r="E28" s="130">
        <f>E27</f>
        <v>-59794453.460000001</v>
      </c>
      <c r="F28" s="46" t="s">
        <v>538</v>
      </c>
    </row>
    <row r="29" spans="1:6" ht="26.25" customHeight="1" x14ac:dyDescent="0.25">
      <c r="A29" s="33" t="s">
        <v>592</v>
      </c>
      <c r="B29" s="34" t="s">
        <v>551</v>
      </c>
      <c r="C29" s="35" t="s">
        <v>593</v>
      </c>
      <c r="D29" s="129">
        <f>D28</f>
        <v>-703705255.08000004</v>
      </c>
      <c r="E29" s="130">
        <f>E28</f>
        <v>-59794453.460000001</v>
      </c>
      <c r="F29" s="46" t="s">
        <v>538</v>
      </c>
    </row>
    <row r="30" spans="1:6" ht="12.75" customHeight="1" x14ac:dyDescent="0.25">
      <c r="A30" s="24" t="s">
        <v>552</v>
      </c>
      <c r="B30" s="25" t="s">
        <v>553</v>
      </c>
      <c r="C30" s="35" t="s">
        <v>594</v>
      </c>
      <c r="D30" s="122">
        <f>D31</f>
        <v>704205255.08000004</v>
      </c>
      <c r="E30" s="128">
        <f>E31</f>
        <v>66042600.609999999</v>
      </c>
      <c r="F30" s="45" t="s">
        <v>538</v>
      </c>
    </row>
    <row r="31" spans="1:6" ht="15" customHeight="1" x14ac:dyDescent="0.25">
      <c r="A31" s="33" t="s">
        <v>595</v>
      </c>
      <c r="B31" s="34" t="s">
        <v>553</v>
      </c>
      <c r="C31" s="35" t="s">
        <v>596</v>
      </c>
      <c r="D31" s="129">
        <v>704205255.08000004</v>
      </c>
      <c r="E31" s="130">
        <v>66042600.609999999</v>
      </c>
      <c r="F31" s="46" t="s">
        <v>538</v>
      </c>
    </row>
    <row r="32" spans="1:6" ht="27" customHeight="1" x14ac:dyDescent="0.25">
      <c r="A32" s="33" t="s">
        <v>597</v>
      </c>
      <c r="B32" s="34" t="s">
        <v>553</v>
      </c>
      <c r="C32" s="35" t="s">
        <v>598</v>
      </c>
      <c r="D32" s="129">
        <f>D31</f>
        <v>704205255.08000004</v>
      </c>
      <c r="E32" s="130">
        <f>E31</f>
        <v>66042600.609999999</v>
      </c>
      <c r="F32" s="46" t="s">
        <v>538</v>
      </c>
    </row>
    <row r="33" spans="1:6" ht="33.75" customHeight="1" thickBot="1" x14ac:dyDescent="0.3">
      <c r="A33" s="47" t="s">
        <v>599</v>
      </c>
      <c r="B33" s="48" t="s">
        <v>553</v>
      </c>
      <c r="C33" s="49" t="s">
        <v>600</v>
      </c>
      <c r="D33" s="131">
        <f>D32</f>
        <v>704205255.08000004</v>
      </c>
      <c r="E33" s="132">
        <f>E32</f>
        <v>66042600.609999999</v>
      </c>
      <c r="F33" s="50" t="s">
        <v>538</v>
      </c>
    </row>
    <row r="34" spans="1:6" ht="12.75" customHeight="1" x14ac:dyDescent="0.25">
      <c r="F34" s="52"/>
    </row>
    <row r="36" spans="1:6" ht="12.75" customHeight="1" x14ac:dyDescent="0.3">
      <c r="A36" s="67" t="s">
        <v>607</v>
      </c>
      <c r="B36" s="68"/>
      <c r="C36" s="69"/>
      <c r="D36" s="68"/>
      <c r="E36" s="70" t="s">
        <v>608</v>
      </c>
      <c r="F36" s="71"/>
    </row>
    <row r="37" spans="1:6" ht="12.75" customHeight="1" x14ac:dyDescent="0.3">
      <c r="A37" s="68"/>
      <c r="B37" s="68"/>
      <c r="C37" s="72" t="s">
        <v>601</v>
      </c>
      <c r="D37" s="68"/>
      <c r="E37" s="68" t="s">
        <v>602</v>
      </c>
      <c r="F37" s="68"/>
    </row>
    <row r="38" spans="1:6" ht="12.75" customHeight="1" x14ac:dyDescent="0.3">
      <c r="A38" s="68"/>
      <c r="B38" s="68"/>
      <c r="C38" s="72"/>
      <c r="D38" s="68"/>
      <c r="E38" s="68"/>
      <c r="F38" s="68"/>
    </row>
    <row r="39" spans="1:6" ht="12.75" customHeight="1" x14ac:dyDescent="0.3">
      <c r="A39" s="68" t="s">
        <v>609</v>
      </c>
      <c r="B39" s="68"/>
      <c r="C39" s="68"/>
      <c r="D39" s="68"/>
      <c r="E39" s="68"/>
      <c r="F39" s="68"/>
    </row>
    <row r="40" spans="1:6" ht="12.75" customHeight="1" x14ac:dyDescent="0.3">
      <c r="A40" s="68" t="s">
        <v>603</v>
      </c>
      <c r="B40" s="68"/>
      <c r="C40" s="69"/>
      <c r="D40" s="68"/>
      <c r="E40" s="70" t="s">
        <v>610</v>
      </c>
      <c r="F40" s="68"/>
    </row>
    <row r="41" spans="1:6" ht="12.75" customHeight="1" x14ac:dyDescent="0.3">
      <c r="A41" s="68"/>
      <c r="B41" s="68"/>
      <c r="C41" s="72" t="s">
        <v>601</v>
      </c>
      <c r="D41" s="68"/>
      <c r="E41" s="68" t="s">
        <v>602</v>
      </c>
      <c r="F41" s="68"/>
    </row>
    <row r="42" spans="1:6" ht="12.75" customHeight="1" x14ac:dyDescent="0.3">
      <c r="A42" s="68"/>
      <c r="B42" s="68"/>
      <c r="C42" s="68"/>
      <c r="D42" s="68"/>
      <c r="E42" s="68"/>
      <c r="F42" s="68"/>
    </row>
    <row r="43" spans="1:6" ht="12.75" customHeight="1" x14ac:dyDescent="0.3">
      <c r="A43" s="73" t="s">
        <v>604</v>
      </c>
      <c r="B43" s="68"/>
      <c r="C43" s="69"/>
      <c r="D43" s="68"/>
      <c r="E43" s="70" t="s">
        <v>605</v>
      </c>
      <c r="F43" s="68"/>
    </row>
    <row r="44" spans="1:6" ht="12.75" customHeight="1" x14ac:dyDescent="0.3">
      <c r="A44" s="68"/>
      <c r="B44" s="68"/>
      <c r="C44" s="72" t="s">
        <v>601</v>
      </c>
      <c r="D44" s="68"/>
      <c r="E44" s="68" t="s">
        <v>602</v>
      </c>
      <c r="F44" s="68"/>
    </row>
    <row r="47" spans="1:6" ht="12.75" customHeight="1" x14ac:dyDescent="0.25">
      <c r="A47" s="53" t="s">
        <v>733</v>
      </c>
    </row>
  </sheetData>
  <mergeCells count="10">
    <mergeCell ref="F16:F17"/>
    <mergeCell ref="A1:F1"/>
    <mergeCell ref="A2:F2"/>
    <mergeCell ref="A5:A11"/>
    <mergeCell ref="B5:B11"/>
    <mergeCell ref="C5:C11"/>
    <mergeCell ref="D5:D11"/>
    <mergeCell ref="E5:E11"/>
    <mergeCell ref="F5:F11"/>
    <mergeCell ref="F14:F15"/>
  </mergeCells>
  <conditionalFormatting sqref="E101:F101">
    <cfRule type="cellIs" priority="23"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3.2" x14ac:dyDescent="0.25"/>
  <sheetData>
    <row r="1" spans="1:2" x14ac:dyDescent="0.25">
      <c r="A1" t="s">
        <v>554</v>
      </c>
      <c r="B1" t="s">
        <v>27</v>
      </c>
    </row>
    <row r="2" spans="1:2" x14ac:dyDescent="0.25">
      <c r="A2" t="s">
        <v>555</v>
      </c>
      <c r="B2" t="s">
        <v>556</v>
      </c>
    </row>
    <row r="3" spans="1:2" x14ac:dyDescent="0.25">
      <c r="A3" t="s">
        <v>557</v>
      </c>
      <c r="B3" t="s">
        <v>5</v>
      </c>
    </row>
    <row r="4" spans="1:2" x14ac:dyDescent="0.25">
      <c r="A4" t="s">
        <v>558</v>
      </c>
      <c r="B4" t="s">
        <v>559</v>
      </c>
    </row>
    <row r="5" spans="1:2" x14ac:dyDescent="0.25">
      <c r="A5" t="s">
        <v>560</v>
      </c>
      <c r="B5" t="s">
        <v>561</v>
      </c>
    </row>
    <row r="6" spans="1:2" x14ac:dyDescent="0.25">
      <c r="A6" t="s">
        <v>562</v>
      </c>
      <c r="B6" t="s">
        <v>563</v>
      </c>
    </row>
    <row r="7" spans="1:2" x14ac:dyDescent="0.25">
      <c r="A7" t="s">
        <v>564</v>
      </c>
      <c r="B7" t="s">
        <v>563</v>
      </c>
    </row>
    <row r="8" spans="1:2" x14ac:dyDescent="0.25">
      <c r="A8" t="s">
        <v>565</v>
      </c>
      <c r="B8" t="s">
        <v>566</v>
      </c>
    </row>
    <row r="9" spans="1:2" x14ac:dyDescent="0.25">
      <c r="A9" t="s">
        <v>567</v>
      </c>
      <c r="B9" t="s">
        <v>568</v>
      </c>
    </row>
    <row r="10" spans="1:2" x14ac:dyDescent="0.25">
      <c r="A10" t="s">
        <v>569</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 </vt:lpstr>
      <vt:lpstr>_params</vt:lpstr>
      <vt:lpstr>'Доходы+'!APPT</vt:lpstr>
      <vt:lpstr>'Источники+ '!APPT</vt:lpstr>
      <vt:lpstr>'Расходы+'!APPT</vt:lpstr>
      <vt:lpstr>'Доходы+'!FILE_NAME</vt:lpstr>
      <vt:lpstr>'Доходы+'!FIO</vt:lpstr>
      <vt:lpstr>'Расходы+'!FIO</vt:lpstr>
      <vt:lpstr>'Доходы+'!FORM_CODE</vt:lpstr>
      <vt:lpstr>'Доходы+'!LAST_CELL</vt:lpstr>
      <vt:lpstr>'Источники+ '!LAST_CELL</vt:lpstr>
      <vt:lpstr>'Расходы+'!LAST_CELL</vt:lpstr>
      <vt:lpstr>'Доходы+'!PARAMS</vt:lpstr>
      <vt:lpstr>'Доходы+'!PERIOD</vt:lpstr>
      <vt:lpstr>'Доходы+'!RANGE_NAMES</vt:lpstr>
      <vt:lpstr>'Доходы+'!RBEGIN_1</vt:lpstr>
      <vt:lpstr>'Источники+ '!RBEGIN_1</vt:lpstr>
      <vt:lpstr>'Расходы+'!RBEGIN_1</vt:lpstr>
      <vt:lpstr>'Доходы+'!REG_DATE</vt:lpstr>
      <vt:lpstr>'Доходы+'!REND_1</vt:lpstr>
      <vt:lpstr>'Источники+ '!REND_1</vt:lpstr>
      <vt:lpstr>'Расходы+'!REND_1</vt:lpstr>
      <vt:lpstr>'Источники+ '!S_520</vt:lpstr>
      <vt:lpstr>'Источники+ '!S_620</vt:lpstr>
      <vt:lpstr>'Источники+ '!S_700</vt:lpstr>
      <vt:lpstr>'Источники+ '!S_700A</vt:lpstr>
      <vt:lpstr>'Доходы+'!SIGN</vt:lpstr>
      <vt:lpstr>'Источники+ '!SIGN</vt:lpstr>
      <vt:lpstr>'Расходы+'!SIGN</vt:lpstr>
      <vt:lpstr>'Доходы+'!SRC_CODE</vt:lpstr>
      <vt:lpstr>'Доходы+'!SRC_KIND</vt:lpstr>
      <vt:lpstr>'Доходы+'!Область_печати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Приходько Елена Юрьевна</cp:lastModifiedBy>
  <cp:lastPrinted>2020-02-20T14:13:41Z</cp:lastPrinted>
  <dcterms:created xsi:type="dcterms:W3CDTF">2019-02-22T07:57:33Z</dcterms:created>
  <dcterms:modified xsi:type="dcterms:W3CDTF">2020-02-20T14:18:01Z</dcterms:modified>
</cp:coreProperties>
</file>