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464" yWindow="0" windowWidth="12252" windowHeight="9600" activeTab="2"/>
  </bookViews>
  <sheets>
    <sheet name="Доходы+" sheetId="1" r:id="rId1"/>
    <sheet name="Расходы+" sheetId="2" r:id="rId2"/>
    <sheet name="Источники+ " sheetId="5" r:id="rId3"/>
    <sheet name="_params" sheetId="4" state="hidden" r:id="rId4"/>
  </sheets>
  <definedNames>
    <definedName name="_xlnm._FilterDatabase" localSheetId="1" hidden="1">'Расходы+'!$A$12:$J$380</definedName>
    <definedName name="APPT" localSheetId="0">'Доходы+'!$A$25</definedName>
    <definedName name="APPT" localSheetId="2">'Источники+ '!$A$25</definedName>
    <definedName name="APPT" localSheetId="1">'Расходы+'!$A$21</definedName>
    <definedName name="FILE_NAME" localSheetId="0">'Доходы+'!$H$4</definedName>
    <definedName name="FIO" localSheetId="0">'Доходы+'!$D$25</definedName>
    <definedName name="FIO" localSheetId="1">'Расходы+'!$D$21</definedName>
    <definedName name="FORM_CODE" localSheetId="0">'Доходы+'!$H$6</definedName>
    <definedName name="LAST_CELL" localSheetId="0">'Доходы+'!$F$162</definedName>
    <definedName name="LAST_CELL" localSheetId="2">'Источники+ '!$F$23</definedName>
    <definedName name="LAST_CELL" localSheetId="1">'Расходы+'!$F$381</definedName>
    <definedName name="PARAMS" localSheetId="0">'Доходы+'!$H$2</definedName>
    <definedName name="PERIOD" localSheetId="0">'Доходы+'!$H$7</definedName>
    <definedName name="RANGE_NAMES" localSheetId="0">'Доходы+'!$H$10</definedName>
    <definedName name="RBEGIN_1" localSheetId="0">'Доходы+'!$A$20</definedName>
    <definedName name="RBEGIN_1" localSheetId="2">'Источники+ '!$A$12</definedName>
    <definedName name="RBEGIN_1" localSheetId="1">'Расходы+'!$A$13</definedName>
    <definedName name="REG_DATE" localSheetId="0">'Доходы+'!$H$5</definedName>
    <definedName name="REND_1" localSheetId="0">'Доходы+'!$A$162</definedName>
    <definedName name="REND_1" localSheetId="2">'Источники+ '!$A$23</definedName>
    <definedName name="REND_1" localSheetId="1">'Расходы+'!$A$382</definedName>
    <definedName name="S_520" localSheetId="2">'Источники+ '!$A$14</definedName>
    <definedName name="S_620" localSheetId="2">'Источники+ '!$A$16</definedName>
    <definedName name="S_700" localSheetId="2">'Источники+ '!$A$18</definedName>
    <definedName name="S_700A" localSheetId="2">'Источники+ '!$A$19</definedName>
    <definedName name="SIGN" localSheetId="0">'Доходы+'!$A$24:$D$26</definedName>
    <definedName name="SIGN" localSheetId="2">'Источники+ '!$A$25:$D$26</definedName>
    <definedName name="SIGN" localSheetId="1">'Расходы+'!$A$20:$D$22</definedName>
    <definedName name="SRC_CODE" localSheetId="0">'Доходы+'!$H$9</definedName>
    <definedName name="SRC_KIND" localSheetId="0">'Доходы+'!$H$8</definedName>
    <definedName name="_xlnm.Print_Area" localSheetId="0">'Доходы+'!$A$1:$F$165</definedName>
    <definedName name="_xlnm.Print_Area" localSheetId="1">'Расходы+'!$A$1:$F$382</definedName>
  </definedNames>
  <calcPr calcId="145621"/>
</workbook>
</file>

<file path=xl/calcChain.xml><?xml version="1.0" encoding="utf-8"?>
<calcChain xmlns="http://schemas.openxmlformats.org/spreadsheetml/2006/main">
  <c r="F17" i="5" l="1"/>
  <c r="F15" i="5"/>
  <c r="F25" i="5"/>
  <c r="F13" i="5"/>
  <c r="E13" i="5"/>
  <c r="E17" i="5"/>
  <c r="F21" i="5"/>
  <c r="F20" i="5"/>
  <c r="E20" i="5"/>
  <c r="D25" i="5"/>
  <c r="D31" i="2"/>
  <c r="E31" i="2"/>
  <c r="E30" i="2"/>
  <c r="D30" i="2"/>
  <c r="E33" i="2"/>
  <c r="D33" i="2"/>
  <c r="E32" i="2"/>
  <c r="D32" i="2"/>
  <c r="E80" i="2"/>
  <c r="E84" i="2"/>
  <c r="D84" i="2"/>
  <c r="E83" i="2"/>
  <c r="D83" i="2"/>
  <c r="D118" i="2"/>
  <c r="E146" i="2"/>
  <c r="E145" i="2"/>
  <c r="E144" i="2"/>
  <c r="E163" i="2"/>
  <c r="E143" i="2" s="1"/>
  <c r="E142" i="2" s="1"/>
  <c r="E164" i="2"/>
  <c r="E195" i="2"/>
  <c r="F258" i="2"/>
  <c r="E262" i="2"/>
  <c r="E269" i="2"/>
  <c r="E268" i="2" s="1"/>
  <c r="E313" i="2"/>
  <c r="E314" i="2"/>
  <c r="E315" i="2"/>
  <c r="E316" i="2"/>
  <c r="E317" i="2"/>
  <c r="E318" i="2"/>
  <c r="E319" i="2"/>
  <c r="E320" i="2"/>
  <c r="E321" i="2"/>
  <c r="E311" i="2"/>
  <c r="E324" i="2"/>
  <c r="E323" i="2" s="1"/>
  <c r="E322" i="2" s="1"/>
  <c r="E348" i="2"/>
  <c r="E162" i="2" l="1"/>
  <c r="E310" i="2"/>
  <c r="E86" i="1"/>
  <c r="E24" i="1"/>
  <c r="E41" i="1"/>
  <c r="E49" i="1"/>
  <c r="E120" i="1"/>
  <c r="E103" i="1"/>
  <c r="E121" i="1"/>
  <c r="E131" i="1"/>
  <c r="E104" i="1"/>
  <c r="E123" i="1"/>
  <c r="E139" i="1"/>
  <c r="E145" i="1"/>
  <c r="E152" i="1"/>
  <c r="E140" i="1"/>
  <c r="E154" i="1"/>
  <c r="E155" i="1"/>
  <c r="E133" i="2" l="1"/>
  <c r="D133" i="2"/>
  <c r="D272" i="2"/>
  <c r="E231" i="2"/>
  <c r="D231" i="2"/>
  <c r="D281" i="2"/>
  <c r="D293" i="2"/>
  <c r="D284" i="2"/>
  <c r="E271" i="2"/>
  <c r="E228" i="2" s="1"/>
  <c r="E272" i="2"/>
  <c r="D195" i="2"/>
  <c r="E180" i="2"/>
  <c r="E181" i="2"/>
  <c r="E179" i="2" s="1"/>
  <c r="D181" i="2"/>
  <c r="D180" i="2"/>
  <c r="E27" i="2"/>
  <c r="D27" i="2"/>
  <c r="E28" i="2"/>
  <c r="E29" i="2"/>
  <c r="D29" i="2"/>
  <c r="E62" i="2"/>
  <c r="D62" i="2"/>
  <c r="F65" i="2"/>
  <c r="F29" i="2" s="1"/>
  <c r="E111" i="2"/>
  <c r="E110" i="2" s="1"/>
  <c r="D111" i="2"/>
  <c r="F114" i="2"/>
  <c r="D119" i="2"/>
  <c r="D122" i="2"/>
  <c r="E132" i="2"/>
  <c r="E136" i="2"/>
  <c r="E135" i="2" s="1"/>
  <c r="D136" i="2"/>
  <c r="D135" i="2" s="1"/>
  <c r="F137" i="2"/>
  <c r="F134" i="2"/>
  <c r="D172" i="2"/>
  <c r="D171" i="2" s="1"/>
  <c r="E191" i="2"/>
  <c r="E190" i="2" s="1"/>
  <c r="F197" i="2"/>
  <c r="D199" i="2"/>
  <c r="E203" i="2"/>
  <c r="D203" i="2"/>
  <c r="F205" i="2"/>
  <c r="F274" i="2"/>
  <c r="D290" i="2"/>
  <c r="D289" i="2" s="1"/>
  <c r="D348" i="2"/>
  <c r="D365" i="2"/>
  <c r="D364" i="2" s="1"/>
  <c r="E23" i="1"/>
  <c r="E36" i="1"/>
  <c r="E35" i="1" s="1"/>
  <c r="F44" i="1"/>
  <c r="E46" i="1"/>
  <c r="E42" i="1"/>
  <c r="E64" i="1"/>
  <c r="E68" i="1"/>
  <c r="E85" i="1"/>
  <c r="E94" i="1"/>
  <c r="E93" i="1" s="1"/>
  <c r="E96" i="1"/>
  <c r="E101" i="1"/>
  <c r="E100" i="1" s="1"/>
  <c r="E105" i="1"/>
  <c r="E107" i="1"/>
  <c r="E109" i="1"/>
  <c r="E111" i="1"/>
  <c r="E113" i="1"/>
  <c r="E115" i="1"/>
  <c r="E117" i="1"/>
  <c r="E148" i="1"/>
  <c r="E63" i="1" l="1"/>
  <c r="F104" i="1"/>
  <c r="F181" i="2"/>
  <c r="D179" i="2"/>
  <c r="E189" i="2"/>
  <c r="E26" i="2"/>
  <c r="F135" i="2"/>
  <c r="E131" i="2"/>
  <c r="F136" i="2"/>
  <c r="F24" i="1"/>
  <c r="F25" i="1"/>
  <c r="F26" i="1"/>
  <c r="F27" i="1"/>
  <c r="F28" i="1"/>
  <c r="F29" i="1"/>
  <c r="F30" i="1"/>
  <c r="F31" i="1"/>
  <c r="F32" i="1"/>
  <c r="F34" i="1"/>
  <c r="F35" i="1"/>
  <c r="F36" i="1"/>
  <c r="F37" i="1"/>
  <c r="F38" i="1"/>
  <c r="F39" i="1"/>
  <c r="F40" i="1"/>
  <c r="F41" i="1"/>
  <c r="F43" i="1"/>
  <c r="F50" i="1"/>
  <c r="F51" i="1"/>
  <c r="F57" i="1"/>
  <c r="F58" i="1"/>
  <c r="F61" i="1"/>
  <c r="F62" i="1"/>
  <c r="F65" i="1"/>
  <c r="F66" i="1"/>
  <c r="F67" i="1"/>
  <c r="F69" i="1"/>
  <c r="F70" i="1"/>
  <c r="F73" i="1"/>
  <c r="F75" i="1"/>
  <c r="F78" i="1"/>
  <c r="F80" i="1"/>
  <c r="F82" i="1"/>
  <c r="F85" i="1"/>
  <c r="F86" i="1"/>
  <c r="F87" i="1"/>
  <c r="F92" i="1"/>
  <c r="F95" i="1"/>
  <c r="F96" i="1"/>
  <c r="F97" i="1"/>
  <c r="F108" i="1"/>
  <c r="F124" i="1"/>
  <c r="F125" i="1"/>
  <c r="F126" i="1"/>
  <c r="F127" i="1"/>
  <c r="F128" i="1"/>
  <c r="F130" i="1"/>
  <c r="F131" i="1"/>
  <c r="F132" i="1"/>
  <c r="F133" i="1"/>
  <c r="F134" i="1"/>
  <c r="F137" i="1"/>
  <c r="E136" i="1"/>
  <c r="F136" i="1" s="1"/>
  <c r="F42" i="1"/>
  <c r="F49" i="1"/>
  <c r="E56" i="1"/>
  <c r="F56" i="1" s="1"/>
  <c r="E60" i="1"/>
  <c r="F60" i="1" s="1"/>
  <c r="F63" i="1"/>
  <c r="F68" i="1"/>
  <c r="E72" i="1"/>
  <c r="E74" i="1"/>
  <c r="F74" i="1" s="1"/>
  <c r="E77" i="1"/>
  <c r="E79" i="1"/>
  <c r="F79" i="1" s="1"/>
  <c r="E81" i="1"/>
  <c r="F81" i="1" s="1"/>
  <c r="E91" i="1"/>
  <c r="F94" i="1"/>
  <c r="F123" i="1"/>
  <c r="E59" i="1" l="1"/>
  <c r="F59" i="1" s="1"/>
  <c r="F72" i="1"/>
  <c r="E71" i="1"/>
  <c r="F71" i="1" s="1"/>
  <c r="F133" i="2"/>
  <c r="D132" i="2"/>
  <c r="F77" i="1"/>
  <c r="F91" i="1"/>
  <c r="E90" i="1"/>
  <c r="E83" i="1"/>
  <c r="F83" i="1" s="1"/>
  <c r="F84" i="1"/>
  <c r="E135" i="1"/>
  <c r="F135" i="1" s="1"/>
  <c r="F103" i="1"/>
  <c r="F93" i="1"/>
  <c r="F90" i="1" l="1"/>
  <c r="F132" i="2"/>
  <c r="D131" i="2"/>
  <c r="F131" i="2" s="1"/>
  <c r="E76" i="1"/>
  <c r="E141" i="1"/>
  <c r="E143" i="1"/>
  <c r="F76" i="1" l="1"/>
  <c r="E22" i="1"/>
  <c r="E138" i="1"/>
  <c r="F138" i="1" s="1"/>
  <c r="F139" i="1"/>
  <c r="F30" i="2"/>
  <c r="F45" i="2"/>
  <c r="F46" i="2"/>
  <c r="F47" i="2"/>
  <c r="F51" i="2"/>
  <c r="F52" i="2"/>
  <c r="F53" i="2"/>
  <c r="F54" i="2"/>
  <c r="F58" i="2"/>
  <c r="F59" i="2"/>
  <c r="F60" i="2"/>
  <c r="F63" i="2"/>
  <c r="F64" i="2"/>
  <c r="F68" i="2"/>
  <c r="F70" i="2"/>
  <c r="F71" i="2"/>
  <c r="F72" i="2"/>
  <c r="F76" i="2"/>
  <c r="F77" i="2"/>
  <c r="F78" i="2"/>
  <c r="F81" i="2"/>
  <c r="F82" i="2"/>
  <c r="F88" i="2"/>
  <c r="F89" i="2"/>
  <c r="F90" i="2"/>
  <c r="F91" i="2"/>
  <c r="F92" i="2"/>
  <c r="F93" i="2"/>
  <c r="F94" i="2"/>
  <c r="F97" i="2"/>
  <c r="F101" i="2"/>
  <c r="F102" i="2"/>
  <c r="F103" i="2"/>
  <c r="F106" i="2"/>
  <c r="F107" i="2"/>
  <c r="F109" i="2"/>
  <c r="F112" i="2"/>
  <c r="F113" i="2"/>
  <c r="F119" i="2"/>
  <c r="F126" i="2"/>
  <c r="F127" i="2"/>
  <c r="F130" i="2"/>
  <c r="F141" i="2"/>
  <c r="F147" i="2"/>
  <c r="F157" i="2"/>
  <c r="F161" i="2"/>
  <c r="F165" i="2"/>
  <c r="F169" i="2"/>
  <c r="F170" i="2"/>
  <c r="F171" i="2"/>
  <c r="F172" i="2"/>
  <c r="F173" i="2"/>
  <c r="F176" i="2"/>
  <c r="F192" i="2"/>
  <c r="F196" i="2"/>
  <c r="F200" i="2"/>
  <c r="F204" i="2"/>
  <c r="F209" i="2"/>
  <c r="F210" i="2"/>
  <c r="F235" i="2"/>
  <c r="F236" i="2"/>
  <c r="F240" i="2"/>
  <c r="F241" i="2"/>
  <c r="F245" i="2"/>
  <c r="F246" i="2"/>
  <c r="F248" i="2"/>
  <c r="F249" i="2"/>
  <c r="F250" i="2"/>
  <c r="F253" i="2"/>
  <c r="F257" i="2"/>
  <c r="F259" i="2"/>
  <c r="F260" i="2"/>
  <c r="F263" i="2"/>
  <c r="F264" i="2"/>
  <c r="F267" i="2"/>
  <c r="F270" i="2"/>
  <c r="F273" i="2"/>
  <c r="F278" i="2"/>
  <c r="F289" i="2"/>
  <c r="F290" i="2"/>
  <c r="F291" i="2"/>
  <c r="F294" i="2"/>
  <c r="F295" i="2"/>
  <c r="F297" i="2"/>
  <c r="F301" i="2"/>
  <c r="F304" i="2"/>
  <c r="F325" i="2"/>
  <c r="F329" i="2"/>
  <c r="F330" i="2"/>
  <c r="F334" i="2"/>
  <c r="F337" i="2"/>
  <c r="F340" i="2"/>
  <c r="F347" i="2"/>
  <c r="F351" i="2"/>
  <c r="F354" i="2"/>
  <c r="F366" i="2"/>
  <c r="F370" i="2"/>
  <c r="F371" i="2"/>
  <c r="F372" i="2"/>
  <c r="F373" i="2"/>
  <c r="F374" i="2"/>
  <c r="F380" i="2"/>
  <c r="F31" i="2"/>
  <c r="E105" i="2"/>
  <c r="E104" i="2" s="1"/>
  <c r="F27" i="2"/>
  <c r="D100" i="2"/>
  <c r="D99" i="2" s="1"/>
  <c r="D28" i="2"/>
  <c r="D26" i="2" s="1"/>
  <c r="D25" i="2" s="1"/>
  <c r="E18" i="2"/>
  <c r="D18" i="2"/>
  <c r="E19" i="2"/>
  <c r="D19" i="2"/>
  <c r="E20" i="2"/>
  <c r="D20" i="2"/>
  <c r="E22" i="2"/>
  <c r="D22" i="2"/>
  <c r="E23" i="2"/>
  <c r="D23" i="2"/>
  <c r="E24" i="2"/>
  <c r="D24" i="2"/>
  <c r="E36" i="2"/>
  <c r="E35" i="2" s="1"/>
  <c r="D36" i="2"/>
  <c r="E38" i="2"/>
  <c r="D38" i="2"/>
  <c r="E39" i="2"/>
  <c r="D39" i="2"/>
  <c r="E40" i="2"/>
  <c r="D40" i="2"/>
  <c r="D41" i="2"/>
  <c r="F41" i="2" s="1"/>
  <c r="D145" i="2"/>
  <c r="F145" i="2" s="1"/>
  <c r="D146" i="2"/>
  <c r="F146" i="2" s="1"/>
  <c r="D149" i="2"/>
  <c r="F149" i="2" s="1"/>
  <c r="D152" i="2"/>
  <c r="F152" i="2" s="1"/>
  <c r="D153" i="2"/>
  <c r="F153" i="2" s="1"/>
  <c r="F180" i="2"/>
  <c r="D184" i="2"/>
  <c r="E187" i="2"/>
  <c r="D187" i="2"/>
  <c r="E188" i="2"/>
  <c r="D188" i="2"/>
  <c r="E214" i="2"/>
  <c r="D214" i="2"/>
  <c r="E215" i="2"/>
  <c r="D215" i="2"/>
  <c r="E216" i="2"/>
  <c r="D216" i="2"/>
  <c r="E217" i="2"/>
  <c r="D217" i="2"/>
  <c r="E118" i="2"/>
  <c r="F122" i="2"/>
  <c r="E220" i="2"/>
  <c r="E219" i="2" s="1"/>
  <c r="E218" i="2" s="1"/>
  <c r="D220" i="2"/>
  <c r="D221" i="2"/>
  <c r="F221" i="2" s="1"/>
  <c r="E224" i="2"/>
  <c r="D224" i="2"/>
  <c r="E225" i="2"/>
  <c r="D225" i="2"/>
  <c r="E227" i="2"/>
  <c r="D227" i="2"/>
  <c r="E230" i="2"/>
  <c r="E229" i="2" s="1"/>
  <c r="D230" i="2"/>
  <c r="D229" i="2" s="1"/>
  <c r="D277" i="2"/>
  <c r="D276" i="2" s="1"/>
  <c r="F276" i="2" s="1"/>
  <c r="E279" i="2"/>
  <c r="E280" i="2"/>
  <c r="E281" i="2"/>
  <c r="F281" i="2" s="1"/>
  <c r="E284" i="2"/>
  <c r="E285" i="2"/>
  <c r="D285" i="2"/>
  <c r="D287" i="2"/>
  <c r="F287" i="2" s="1"/>
  <c r="E208" i="2"/>
  <c r="E207" i="2" s="1"/>
  <c r="E206" i="2" s="1"/>
  <c r="D208" i="2"/>
  <c r="E194" i="2"/>
  <c r="D194" i="2"/>
  <c r="D191" i="2"/>
  <c r="D190" i="2" s="1"/>
  <c r="D189" i="2" s="1"/>
  <c r="F189" i="2" s="1"/>
  <c r="D175" i="2"/>
  <c r="D168" i="2"/>
  <c r="D164" i="2"/>
  <c r="D163" i="2" s="1"/>
  <c r="D162" i="2" s="1"/>
  <c r="F162" i="2" s="1"/>
  <c r="D160" i="2"/>
  <c r="D159" i="2" s="1"/>
  <c r="D158" i="2" s="1"/>
  <c r="F158" i="2" s="1"/>
  <c r="D156" i="2"/>
  <c r="D140" i="2"/>
  <c r="D129" i="2"/>
  <c r="D128" i="2" s="1"/>
  <c r="F128" i="2" s="1"/>
  <c r="E125" i="2"/>
  <c r="E124" i="2" s="1"/>
  <c r="E123" i="2" s="1"/>
  <c r="E115" i="2" s="1"/>
  <c r="D125" i="2"/>
  <c r="E100" i="2"/>
  <c r="E99" i="2" s="1"/>
  <c r="F111" i="2"/>
  <c r="E108" i="2"/>
  <c r="D108" i="2"/>
  <c r="D105" i="2"/>
  <c r="D96" i="2"/>
  <c r="D95" i="2" s="1"/>
  <c r="F95" i="2" s="1"/>
  <c r="E87" i="2"/>
  <c r="E86" i="2" s="1"/>
  <c r="D87" i="2"/>
  <c r="E79" i="2"/>
  <c r="D80" i="2"/>
  <c r="D79" i="2" s="1"/>
  <c r="E75" i="2"/>
  <c r="E74" i="2" s="1"/>
  <c r="D75" i="2"/>
  <c r="D74" i="2" s="1"/>
  <c r="D69" i="2"/>
  <c r="E69" i="2"/>
  <c r="E67" i="2"/>
  <c r="D67" i="2"/>
  <c r="E61" i="2"/>
  <c r="D61" i="2"/>
  <c r="E57" i="2"/>
  <c r="E56" i="2" s="1"/>
  <c r="D57" i="2"/>
  <c r="D50" i="2"/>
  <c r="D48" i="2" s="1"/>
  <c r="F48" i="2" s="1"/>
  <c r="E44" i="2"/>
  <c r="E43" i="2" s="1"/>
  <c r="E42" i="2" s="1"/>
  <c r="D44" i="2"/>
  <c r="E234" i="2"/>
  <c r="E233" i="2" s="1"/>
  <c r="D234" i="2"/>
  <c r="D233" i="2" s="1"/>
  <c r="D232" i="2" s="1"/>
  <c r="E239" i="2"/>
  <c r="E238" i="2" s="1"/>
  <c r="E237" i="2" s="1"/>
  <c r="D239" i="2"/>
  <c r="D244" i="2"/>
  <c r="E244" i="2"/>
  <c r="E243" i="2" s="1"/>
  <c r="E242" i="2" s="1"/>
  <c r="D252" i="2"/>
  <c r="D251" i="2" s="1"/>
  <c r="D247" i="2" s="1"/>
  <c r="F247" i="2" s="1"/>
  <c r="E256" i="2"/>
  <c r="E255" i="2" s="1"/>
  <c r="D256" i="2"/>
  <c r="D255" i="2" s="1"/>
  <c r="E261" i="2"/>
  <c r="D262" i="2"/>
  <c r="D261" i="2" s="1"/>
  <c r="D266" i="2"/>
  <c r="F266" i="2" s="1"/>
  <c r="D269" i="2"/>
  <c r="D271" i="2"/>
  <c r="E293" i="2"/>
  <c r="E292" i="2" s="1"/>
  <c r="E288" i="2" s="1"/>
  <c r="D296" i="2"/>
  <c r="D292" i="2" s="1"/>
  <c r="D288" i="2" s="1"/>
  <c r="D300" i="2"/>
  <c r="E328" i="2"/>
  <c r="E327" i="2" s="1"/>
  <c r="E308" i="2"/>
  <c r="D305" i="2"/>
  <c r="F305" i="2" s="1"/>
  <c r="D308" i="2"/>
  <c r="D311" i="2"/>
  <c r="F311" i="2" s="1"/>
  <c r="D314" i="2"/>
  <c r="F314" i="2" s="1"/>
  <c r="D315" i="2"/>
  <c r="F315" i="2" s="1"/>
  <c r="D318" i="2"/>
  <c r="F318" i="2" s="1"/>
  <c r="D321" i="2"/>
  <c r="F321" i="2" s="1"/>
  <c r="D303" i="2"/>
  <c r="D324" i="2"/>
  <c r="D323" i="2" s="1"/>
  <c r="D322" i="2" s="1"/>
  <c r="F322" i="2" s="1"/>
  <c r="D328" i="2"/>
  <c r="D327" i="2" s="1"/>
  <c r="D326" i="2" s="1"/>
  <c r="E331" i="2"/>
  <c r="D333" i="2"/>
  <c r="D336" i="2"/>
  <c r="D317" i="2" s="1"/>
  <c r="F317" i="2" s="1"/>
  <c r="D339" i="2"/>
  <c r="F339" i="2" s="1"/>
  <c r="E346" i="2"/>
  <c r="E307" i="2" s="1"/>
  <c r="D346" i="2"/>
  <c r="D307" i="2" s="1"/>
  <c r="D313" i="2"/>
  <c r="D352" i="2"/>
  <c r="F352" i="2" s="1"/>
  <c r="E362" i="2"/>
  <c r="D362" i="2"/>
  <c r="D361" i="2"/>
  <c r="D360" i="2"/>
  <c r="E359" i="2"/>
  <c r="D359" i="2"/>
  <c r="D358" i="2"/>
  <c r="F358" i="2" s="1"/>
  <c r="E365" i="2"/>
  <c r="E364" i="2" s="1"/>
  <c r="F364" i="2" s="1"/>
  <c r="D363" i="2"/>
  <c r="D369" i="2"/>
  <c r="E369" i="2"/>
  <c r="E368" i="2" s="1"/>
  <c r="E367" i="2" s="1"/>
  <c r="E379" i="2"/>
  <c r="E378" i="2" s="1"/>
  <c r="E377" i="2" s="1"/>
  <c r="E376" i="2" s="1"/>
  <c r="E375" i="2" s="1"/>
  <c r="D379" i="2"/>
  <c r="D378" i="2" s="1"/>
  <c r="D377" i="2" s="1"/>
  <c r="E254" i="2" l="1"/>
  <c r="E73" i="2"/>
  <c r="E20" i="1"/>
  <c r="F20" i="1" s="1"/>
  <c r="F67" i="2"/>
  <c r="F74" i="2"/>
  <c r="F108" i="2"/>
  <c r="F285" i="2"/>
  <c r="F18" i="2"/>
  <c r="D299" i="2"/>
  <c r="F299" i="2" s="1"/>
  <c r="D280" i="2"/>
  <c r="F280" i="2" s="1"/>
  <c r="F303" i="2"/>
  <c r="E212" i="2"/>
  <c r="F217" i="2"/>
  <c r="D228" i="2"/>
  <c r="F228" i="2" s="1"/>
  <c r="F61" i="2"/>
  <c r="F23" i="2"/>
  <c r="F362" i="2"/>
  <c r="F307" i="2"/>
  <c r="F225" i="2"/>
  <c r="D148" i="2"/>
  <c r="F148" i="2" s="1"/>
  <c r="F40" i="2"/>
  <c r="F38" i="2"/>
  <c r="F19" i="2"/>
  <c r="F62" i="2"/>
  <c r="D117" i="2"/>
  <c r="F261" i="2"/>
  <c r="F79" i="2"/>
  <c r="F284" i="2"/>
  <c r="F220" i="2"/>
  <c r="F215" i="2"/>
  <c r="F50" i="2"/>
  <c r="F69" i="2"/>
  <c r="E37" i="2"/>
  <c r="E34" i="2" s="1"/>
  <c r="F20" i="2"/>
  <c r="E17" i="2"/>
  <c r="F118" i="2"/>
  <c r="F191" i="2"/>
  <c r="F190" i="2"/>
  <c r="E186" i="2"/>
  <c r="E185" i="2" s="1"/>
  <c r="F188" i="2"/>
  <c r="F224" i="2"/>
  <c r="D213" i="2"/>
  <c r="F216" i="2"/>
  <c r="F262" i="2"/>
  <c r="F323" i="2"/>
  <c r="F313" i="2"/>
  <c r="F327" i="2"/>
  <c r="F350" i="2"/>
  <c r="F359" i="2"/>
  <c r="F379" i="2"/>
  <c r="D332" i="2"/>
  <c r="F333" i="2"/>
  <c r="D286" i="2"/>
  <c r="F286" i="2" s="1"/>
  <c r="F296" i="2"/>
  <c r="D268" i="2"/>
  <c r="F268" i="2" s="1"/>
  <c r="F269" i="2"/>
  <c r="E232" i="2"/>
  <c r="F232" i="2" s="1"/>
  <c r="F233" i="2"/>
  <c r="D139" i="2"/>
  <c r="F140" i="2"/>
  <c r="E193" i="2"/>
  <c r="F194" i="2"/>
  <c r="D35" i="2"/>
  <c r="F36" i="2"/>
  <c r="F100" i="2"/>
  <c r="D376" i="2"/>
  <c r="F377" i="2"/>
  <c r="D283" i="2"/>
  <c r="F293" i="2"/>
  <c r="D238" i="2"/>
  <c r="F239" i="2"/>
  <c r="D43" i="2"/>
  <c r="F44" i="2"/>
  <c r="D124" i="2"/>
  <c r="F124" i="2" s="1"/>
  <c r="F125" i="2"/>
  <c r="D155" i="2"/>
  <c r="F156" i="2"/>
  <c r="D151" i="2"/>
  <c r="D174" i="2"/>
  <c r="F174" i="2" s="1"/>
  <c r="F175" i="2"/>
  <c r="D198" i="2"/>
  <c r="F199" i="2"/>
  <c r="D207" i="2"/>
  <c r="F208" i="2"/>
  <c r="D121" i="2"/>
  <c r="D183" i="2"/>
  <c r="F183" i="2" s="1"/>
  <c r="F184" i="2"/>
  <c r="F378" i="2"/>
  <c r="F308" i="2"/>
  <c r="F24" i="2"/>
  <c r="D21" i="2"/>
  <c r="F22" i="2"/>
  <c r="F28" i="2"/>
  <c r="F234" i="2"/>
  <c r="F75" i="2"/>
  <c r="D357" i="2"/>
  <c r="F369" i="2"/>
  <c r="F256" i="2"/>
  <c r="D243" i="2"/>
  <c r="F244" i="2"/>
  <c r="D56" i="2"/>
  <c r="F56" i="2" s="1"/>
  <c r="F57" i="2"/>
  <c r="D86" i="2"/>
  <c r="F86" i="2" s="1"/>
  <c r="F87" i="2"/>
  <c r="D104" i="2"/>
  <c r="F104" i="2" s="1"/>
  <c r="F105" i="2"/>
  <c r="D167" i="2"/>
  <c r="D166" i="2" s="1"/>
  <c r="F168" i="2"/>
  <c r="D202" i="2"/>
  <c r="F203" i="2"/>
  <c r="F99" i="2"/>
  <c r="F230" i="2"/>
  <c r="F227" i="2"/>
  <c r="F214" i="2"/>
  <c r="F39" i="2"/>
  <c r="F346" i="2"/>
  <c r="F195" i="2"/>
  <c r="F187" i="2"/>
  <c r="D17" i="2"/>
  <c r="F365" i="2"/>
  <c r="F353" i="2"/>
  <c r="F277" i="2"/>
  <c r="F272" i="2"/>
  <c r="F252" i="2"/>
  <c r="F164" i="2"/>
  <c r="F160" i="2"/>
  <c r="F129" i="2"/>
  <c r="F96" i="2"/>
  <c r="D37" i="2"/>
  <c r="E21" i="2"/>
  <c r="F336" i="2"/>
  <c r="F328" i="2"/>
  <c r="F324" i="2"/>
  <c r="F300" i="2"/>
  <c r="F271" i="2"/>
  <c r="F251" i="2"/>
  <c r="F163" i="2"/>
  <c r="F159" i="2"/>
  <c r="F80" i="2"/>
  <c r="E98" i="2"/>
  <c r="D223" i="2"/>
  <c r="D144" i="2"/>
  <c r="F144" i="2" s="1"/>
  <c r="D49" i="2"/>
  <c r="F49" i="2" s="1"/>
  <c r="E213" i="2"/>
  <c r="D186" i="2"/>
  <c r="E25" i="2"/>
  <c r="F229" i="2"/>
  <c r="E202" i="2"/>
  <c r="D219" i="2"/>
  <c r="E117" i="2"/>
  <c r="E116" i="2" s="1"/>
  <c r="F116" i="2" s="1"/>
  <c r="E223" i="2"/>
  <c r="E283" i="2"/>
  <c r="D226" i="2"/>
  <c r="F226" i="2" s="1"/>
  <c r="E222" i="2"/>
  <c r="D345" i="2"/>
  <c r="D341" i="2" s="1"/>
  <c r="E312" i="2"/>
  <c r="E309" i="2" s="1"/>
  <c r="E282" i="2"/>
  <c r="E275" i="2" s="1"/>
  <c r="D110" i="2"/>
  <c r="F110" i="2" s="1"/>
  <c r="D265" i="2"/>
  <c r="F265" i="2" s="1"/>
  <c r="D66" i="2"/>
  <c r="E66" i="2"/>
  <c r="E55" i="2" s="1"/>
  <c r="E361" i="2"/>
  <c r="F361" i="2" s="1"/>
  <c r="D310" i="2"/>
  <c r="E357" i="2"/>
  <c r="E363" i="2"/>
  <c r="E355" i="2" s="1"/>
  <c r="E360" i="2"/>
  <c r="F360" i="2" s="1"/>
  <c r="E326" i="2"/>
  <c r="D320" i="2"/>
  <c r="F320" i="2" s="1"/>
  <c r="E356" i="2"/>
  <c r="D349" i="2"/>
  <c r="D335" i="2"/>
  <c r="F335" i="2" s="1"/>
  <c r="E345" i="2"/>
  <c r="D338" i="2"/>
  <c r="F338" i="2" s="1"/>
  <c r="D368" i="2"/>
  <c r="D18" i="5"/>
  <c r="F18" i="5" s="1"/>
  <c r="E32" i="5"/>
  <c r="E33" i="5" s="1"/>
  <c r="D32" i="5"/>
  <c r="D33" i="5" s="1"/>
  <c r="E30" i="5"/>
  <c r="D30" i="5"/>
  <c r="E28" i="5"/>
  <c r="E29" i="5" s="1"/>
  <c r="D28" i="5"/>
  <c r="D29" i="5" s="1"/>
  <c r="E26" i="5"/>
  <c r="E25" i="5" s="1"/>
  <c r="E24" i="5" s="1"/>
  <c r="D26" i="5"/>
  <c r="D20" i="5"/>
  <c r="E177" i="2" l="1"/>
  <c r="E302" i="2"/>
  <c r="E178" i="2"/>
  <c r="E201" i="2"/>
  <c r="D73" i="2"/>
  <c r="F17" i="2"/>
  <c r="E16" i="2"/>
  <c r="E15" i="2" s="1"/>
  <c r="F73" i="2"/>
  <c r="F37" i="2"/>
  <c r="D254" i="2"/>
  <c r="D298" i="2"/>
  <c r="F298" i="2" s="1"/>
  <c r="D279" i="2"/>
  <c r="F279" i="2" s="1"/>
  <c r="D143" i="2"/>
  <c r="F143" i="2" s="1"/>
  <c r="F332" i="2"/>
  <c r="D331" i="2"/>
  <c r="F331" i="2" s="1"/>
  <c r="D16" i="2"/>
  <c r="F117" i="2"/>
  <c r="D123" i="2"/>
  <c r="F213" i="2"/>
  <c r="D222" i="2"/>
  <c r="F222" i="2" s="1"/>
  <c r="F292" i="2"/>
  <c r="F283" i="2"/>
  <c r="F357" i="2"/>
  <c r="D201" i="2"/>
  <c r="F201" i="2" s="1"/>
  <c r="F202" i="2"/>
  <c r="D212" i="2"/>
  <c r="F212" i="2" s="1"/>
  <c r="F255" i="2"/>
  <c r="F26" i="2"/>
  <c r="D120" i="2"/>
  <c r="F120" i="2" s="1"/>
  <c r="F121" i="2"/>
  <c r="D182" i="2"/>
  <c r="F182" i="2" s="1"/>
  <c r="F198" i="2"/>
  <c r="E211" i="2"/>
  <c r="D178" i="2"/>
  <c r="F178" i="2" s="1"/>
  <c r="F25" i="2"/>
  <c r="D154" i="2"/>
  <c r="F154" i="2" s="1"/>
  <c r="F155" i="2"/>
  <c r="F43" i="2"/>
  <c r="D42" i="2"/>
  <c r="F42" i="2" s="1"/>
  <c r="F326" i="2"/>
  <c r="D306" i="2"/>
  <c r="F345" i="2"/>
  <c r="F179" i="2"/>
  <c r="F166" i="2"/>
  <c r="F167" i="2"/>
  <c r="D242" i="2"/>
  <c r="F242" i="2" s="1"/>
  <c r="F243" i="2"/>
  <c r="D206" i="2"/>
  <c r="F206" i="2" s="1"/>
  <c r="F207" i="2"/>
  <c r="D34" i="2"/>
  <c r="F34" i="2" s="1"/>
  <c r="F35" i="2"/>
  <c r="D138" i="2"/>
  <c r="F138" i="2" s="1"/>
  <c r="F139" i="2"/>
  <c r="D356" i="2"/>
  <c r="F356" i="2" s="1"/>
  <c r="F368" i="2"/>
  <c r="F348" i="2"/>
  <c r="F349" i="2"/>
  <c r="D193" i="2"/>
  <c r="D218" i="2"/>
  <c r="F218" i="2" s="1"/>
  <c r="F219" i="2"/>
  <c r="D185" i="2"/>
  <c r="F185" i="2" s="1"/>
  <c r="F186" i="2"/>
  <c r="F223" i="2"/>
  <c r="F21" i="2"/>
  <c r="D150" i="2"/>
  <c r="F150" i="2" s="1"/>
  <c r="F151" i="2"/>
  <c r="D237" i="2"/>
  <c r="F237" i="2" s="1"/>
  <c r="F238" i="2"/>
  <c r="D375" i="2"/>
  <c r="F375" i="2" s="1"/>
  <c r="F376" i="2"/>
  <c r="F363" i="2"/>
  <c r="F310" i="2"/>
  <c r="D55" i="2"/>
  <c r="F55" i="2" s="1"/>
  <c r="F66" i="2"/>
  <c r="D98" i="2"/>
  <c r="F98" i="2" s="1"/>
  <c r="F288" i="2"/>
  <c r="D282" i="2"/>
  <c r="F254" i="2"/>
  <c r="D319" i="2"/>
  <c r="F319" i="2" s="1"/>
  <c r="E306" i="2"/>
  <c r="E341" i="2"/>
  <c r="E344" i="2"/>
  <c r="D316" i="2"/>
  <c r="F316" i="2" s="1"/>
  <c r="D312" i="2"/>
  <c r="F312" i="2" s="1"/>
  <c r="D367" i="2"/>
  <c r="D17" i="5"/>
  <c r="E15" i="5"/>
  <c r="D24" i="5"/>
  <c r="F24" i="5" l="1"/>
  <c r="E13" i="2"/>
  <c r="E382" i="2" s="1"/>
  <c r="D309" i="2"/>
  <c r="F309" i="2" s="1"/>
  <c r="F16" i="2"/>
  <c r="D15" i="2"/>
  <c r="F306" i="2"/>
  <c r="F123" i="2"/>
  <c r="D115" i="2"/>
  <c r="F115" i="2" s="1"/>
  <c r="D355" i="2"/>
  <c r="F355" i="2" s="1"/>
  <c r="F367" i="2"/>
  <c r="E343" i="2"/>
  <c r="F344" i="2"/>
  <c r="D275" i="2"/>
  <c r="F282" i="2"/>
  <c r="D142" i="2"/>
  <c r="F142" i="2" s="1"/>
  <c r="F341" i="2"/>
  <c r="D177" i="2"/>
  <c r="F177" i="2" s="1"/>
  <c r="F193" i="2"/>
  <c r="D211" i="2"/>
  <c r="F211" i="2" s="1"/>
  <c r="D15" i="5"/>
  <c r="D302" i="2" l="1"/>
  <c r="F302" i="2" s="1"/>
  <c r="D13" i="5"/>
  <c r="F275" i="2"/>
  <c r="F15" i="2"/>
  <c r="E342" i="2"/>
  <c r="F342" i="2" s="1"/>
  <c r="F343" i="2"/>
  <c r="F22" i="1"/>
  <c r="F23" i="1"/>
  <c r="F140" i="1"/>
  <c r="F141" i="1"/>
  <c r="F142" i="1"/>
  <c r="F143" i="1"/>
  <c r="F144" i="1"/>
  <c r="F148" i="1"/>
  <c r="F153" i="1"/>
  <c r="F157" i="1"/>
  <c r="F158" i="1"/>
  <c r="F159" i="1"/>
  <c r="F162" i="1"/>
  <c r="D13" i="2" l="1"/>
  <c r="D382" i="2" s="1"/>
  <c r="F13" i="2" l="1"/>
</calcChain>
</file>

<file path=xl/sharedStrings.xml><?xml version="1.0" encoding="utf-8"?>
<sst xmlns="http://schemas.openxmlformats.org/spreadsheetml/2006/main" count="1804" uniqueCount="837">
  <si>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</si>
  <si>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</si>
  <si>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</si>
  <si>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</si>
  <si>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</si>
  <si>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01.02.2019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</si>
  <si>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</si>
  <si>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</si>
  <si>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</si>
  <si>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</si>
  <si>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</si>
  <si>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</si>
  <si>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</si>
  <si>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Финансовое управление администрации городского округа "Вуктыл"</t>
  </si>
  <si>
    <t>МО ГО "Вуктыл"</t>
  </si>
  <si>
    <t>Единица измерения: руб.</t>
  </si>
  <si>
    <t>89793944</t>
  </si>
  <si>
    <t>992</t>
  </si>
  <si>
    <t>87712000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</si>
  <si>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</si>
  <si>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</si>
  <si>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</si>
  <si>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</si>
  <si>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</si>
  <si>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</si>
  <si>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</si>
  <si>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</si>
  <si>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</si>
  <si>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</si>
  <si>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</si>
  <si>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</si>
  <si>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</si>
  <si>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</si>
  <si>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</si>
  <si>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</si>
  <si>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</si>
  <si>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</si>
  <si>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</si>
  <si>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</si>
  <si>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</si>
  <si>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</si>
  <si>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</si>
  <si>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</si>
  <si>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</si>
  <si>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</si>
  <si>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</si>
  <si>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</si>
  <si>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</si>
  <si>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</si>
  <si>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</si>
  <si>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</si>
  <si>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</si>
  <si>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</si>
  <si>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</si>
  <si>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</si>
  <si>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</si>
  <si>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</si>
  <si>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ТОВАРЫ (РАБОТЫ, УСЛУГИ), РЕАЛИЗУЕМЫЕ НА ТЕРРИТОРИИ РОССИЙСКОЙ ФЕДЕРАЦИИ</t>
  </si>
  <si>
    <t>Акцизы по подакцизным товарам (продукции), производимым на территории Российской Федерации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</si>
  <si>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</si>
  <si>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</si>
  <si>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</si>
  <si>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</si>
  <si>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</si>
  <si>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</si>
  <si>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</si>
  <si>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</si>
  <si>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СОВОКУПНЫЙ ДОХОД</t>
  </si>
  <si>
    <t>Налог, взимаемый с налогоплательщиков, выбравших в качестве объекта налогообложения доходы</t>
  </si>
  <si>
    <t>Единый налог на вмененный доход для отдельных видов деятельности</t>
  </si>
  <si>
    <t>Единый налог на вмененный доход для отдельных видов деятельности (сумма платежа (перерасчеты, недоимка и задолженность по соответствующему платежу, в том числе по отмененному)</t>
  </si>
  <si>
    <t>182 10502010021000110</t>
  </si>
  <si>
    <t>182 10502010022100110</t>
  </si>
  <si>
    <t>Налог, взимаемый в связи с применением патентной системы налогообложения</t>
  </si>
  <si>
    <t>Налог, взимаемый в связи с применением патентной системы налогообложения, зачисляемый в бюджеты городских округов (сумма платежа (перерасчеты, недоимка и задолженность по соответствующему платежу, в том числе по отмененному)</t>
  </si>
  <si>
    <t>182 10504010021000110</t>
  </si>
  <si>
    <t>НАЛОГИ НА ИМУЩЕСТВО</t>
  </si>
  <si>
    <t>Налог на имущество физических лиц</t>
  </si>
  <si>
    <t>Налог на имущество физических лиц, взимаемый по ставкам, применяемым к объектам налогообложения, расположенным в границах городских округов (сумма платежа (перерасчеты, недоимка и задолженность по соответствующему платежу, в том числе по отмененному)</t>
  </si>
  <si>
    <t>182 10601020041000110</t>
  </si>
  <si>
    <t>Налог на имущество физических лиц, взимаемый по ставкам, применяемым к объектам налогообложения, расположенным в границах городских округов (пени по соответствующему платежу)</t>
  </si>
  <si>
    <t>182 10601020042100110</t>
  </si>
  <si>
    <t>Земельный налог с организаций</t>
  </si>
  <si>
    <t>Земельный налог с физических лиц</t>
  </si>
  <si>
    <t>ГОСУДАРСТВЕННАЯ ПОШЛИНА</t>
  </si>
  <si>
    <t>000 10800000000000000</t>
  </si>
  <si>
    <t>Государственная пошлина по делам, рассматриваемым в судах общей юрисдикции, мировыми судьями</t>
  </si>
  <si>
    <t>ДОХОДЫ ОТ ИСПОЛЬЗОВАНИЯ ИМУЩЕСТВА, НАХОДЯЩЕГОСЯ В ГОСУДАРСТВЕННОЙ И МУНИЦИПАЛЬНОЙ СОБСТВЕННОСТИ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</si>
  <si>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</si>
  <si>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</si>
  <si>
    <t>923 11105012040000120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</si>
  <si>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</si>
  <si>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Доходы от сдачи в аренду имущества, находящегося в оперативном управлении органов управления городских округов и созданных ими учреждений (за исключением имущества муниципальных бюджетных и автономных учреждений)</t>
  </si>
  <si>
    <t>923 11105034040000120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</si>
  <si>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</si>
  <si>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Доходы от сдачи в аренду имущества, составляющего казну городских округов (за исключением земельных участков)</t>
  </si>
  <si>
    <t>923 11105074040000120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</si>
  <si>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</si>
  <si>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</si>
  <si>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923 11109044040000120</t>
  </si>
  <si>
    <t>ПЛАТЕЖИ ПРИ ПОЛЬЗОВАНИИ ПРИРОДНЫМИ РЕСУРСАМИ</t>
  </si>
  <si>
    <t>Плата за негативное воздействие на окружающую среду</t>
  </si>
  <si>
    <t>Плата за выбросы загрязняющих веществ в атмосферный воздух стационарными объектами (федеральные государственные органы, Банк России, органы управления государственными внебюджетными фондами Российской Федерации)</t>
  </si>
  <si>
    <t>048 11201010016000120</t>
  </si>
  <si>
    <t>ДОХОДЫ ОТ ОКАЗАНИЯ ПЛАТНЫХ УСЛУГ И КОМПЕНСАЦИИ ЗАТРАТ ГОСУДАРСТВА</t>
  </si>
  <si>
    <t>923 11300000000000000</t>
  </si>
  <si>
    <t>Прочие доходы от компенсации затрат государства</t>
  </si>
  <si>
    <t>Прочие доходы от компенсации затрат бюджетов городских округов</t>
  </si>
  <si>
    <t>923 11302994040000130</t>
  </si>
  <si>
    <t>ШТРАФЫ, САНКЦИИ, ВОЗМЕЩЕНИЕ УЩЕРБА</t>
  </si>
  <si>
    <t>000 11600000000000000</t>
  </si>
  <si>
    <t>ПРОЧИЕ НЕНАЛОГОВЫЕ ДОХОДЫ</t>
  </si>
  <si>
    <t>000 11700000000000000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</si>
  <si>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</si>
  <si>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</si>
  <si>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</si>
  <si>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</si>
  <si>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</si>
  <si>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992 20210000000000150</t>
  </si>
  <si>
    <t>Дотации на выравнивание бюджетной обеспеченности</t>
  </si>
  <si>
    <t>992 20215001000000150</t>
  </si>
  <si>
    <t>992 20215001040000150</t>
  </si>
  <si>
    <t>Дотации бюджетам на поддержку мер по обеспечению сбалансированности бюджетов</t>
  </si>
  <si>
    <t>992 20215002000000150</t>
  </si>
  <si>
    <t>Дотации бюджетам городских округов на поддержку мер по обеспечению сбалансированности бюджетов</t>
  </si>
  <si>
    <t>992 20215002040000150</t>
  </si>
  <si>
    <t>Субвенции бюджетам бюджетной системы Российской Федерации</t>
  </si>
  <si>
    <t>000 20230000000000150</t>
  </si>
  <si>
    <t>Прочие субвенции бюджетам городских округов</t>
  </si>
  <si>
    <t>975 20239999040000150</t>
  </si>
  <si>
    <t>ВОЗВРАТ ОСТАТКОВ СУБСИДИЙ, СУБВЕНЦИЙ И ИНЫХ МЕЖБЮДЖЕТНЫХ ТРАНСФЕРТОВ, ИМЕЮЩИХ ЦЕЛЕВОЕ НАЗНАЧЕНИЕ, ПРОШЛЫХ ЛЕТ</t>
  </si>
  <si>
    <t>Возврат остатков субсидий, субвенций и иных межбюджетных трансфертов, имеющих целевое назначение, прошлых лет из бюджетов городских округов</t>
  </si>
  <si>
    <t>000 21900000040000150</t>
  </si>
  <si>
    <t>923 21960010040000150</t>
  </si>
  <si>
    <t>992 21960010040000150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</si>
  <si>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</si>
  <si>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</si>
  <si>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</si>
  <si>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</si>
  <si>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</si>
  <si>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</si>
  <si>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</si>
  <si>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</si>
  <si>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</si>
  <si>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</si>
  <si>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казенных учреждений</t>
  </si>
  <si>
    <t xml:space="preserve">000 0100 0000000000 110 </t>
  </si>
  <si>
    <t>Фонд оплаты труда учреждений</t>
  </si>
  <si>
    <t xml:space="preserve">000 0100 0000000000 111 </t>
  </si>
  <si>
    <t>Иные выплаты персоналу учреждений, за исключением фонда оплаты труда</t>
  </si>
  <si>
    <t xml:space="preserve">000 0100 0000000000 112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</si>
  <si>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</si>
  <si>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000 0100 0000000000 119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</si>
  <si>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</si>
  <si>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</si>
  <si>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</si>
  <si>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</si>
  <si>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</si>
  <si>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</si>
  <si>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</si>
  <si>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</si>
  <si>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</si>
  <si>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</si>
  <si>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</si>
  <si>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</si>
  <si>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Закупка товаров, работ, услуг в сфере информационно-коммуникационных технологий</t>
  </si>
  <si>
    <t xml:space="preserve">000 0100 0000000000 242 </t>
  </si>
  <si>
    <t>Прочая закупка товаров, работ и услуг</t>
  </si>
  <si>
    <t xml:space="preserve">000 0100 0000000000 244 </t>
  </si>
  <si>
    <t>Иные бюджетные ассигнования</t>
  </si>
  <si>
    <t xml:space="preserve">000 0100 0000000000 800 </t>
  </si>
  <si>
    <t>Исполнение судебных актов</t>
  </si>
  <si>
    <t xml:space="preserve">000 0100 0000000000 830 </t>
  </si>
  <si>
    <t>Исполнение судебных актов Российской Федерации и мировых соглашений по возмещению причиненного вреда</t>
  </si>
  <si>
    <t xml:space="preserve">000 0100 0000000000 831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</si>
  <si>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</si>
  <si>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</si>
  <si>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</si>
  <si>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</si>
  <si>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</si>
  <si>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</si>
  <si>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</si>
  <si>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</si>
  <si>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</si>
  <si>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</si>
  <si>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</si>
  <si>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000 0103 0000000000 200 </t>
  </si>
  <si>
    <t xml:space="preserve">000 0103 0000000000 240 </t>
  </si>
  <si>
    <t xml:space="preserve">000 0103 0000000000 244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</si>
  <si>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</si>
  <si>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</si>
  <si>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</si>
  <si>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</si>
  <si>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</si>
  <si>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</si>
  <si>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</si>
  <si>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</si>
  <si>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</si>
  <si>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000 0104 0000000000 242 </t>
  </si>
  <si>
    <t xml:space="preserve">000 0104 0000000000 244 </t>
  </si>
  <si>
    <t xml:space="preserve">000 0104 0000000000 800 </t>
  </si>
  <si>
    <t xml:space="preserve">000 0104 0000000000 830 </t>
  </si>
  <si>
    <t xml:space="preserve">000 0104 0000000000 831 </t>
  </si>
  <si>
    <t xml:space="preserve">000 0104 0000000000 850 </t>
  </si>
  <si>
    <t xml:space="preserve">000 0104 0000000000 851 </t>
  </si>
  <si>
    <t xml:space="preserve">000 0104 0000000000 852 </t>
  </si>
  <si>
    <t xml:space="preserve">000 0104 0000000000 853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</si>
  <si>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</si>
  <si>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</si>
  <si>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000 0106 0000000000 100 </t>
  </si>
  <si>
    <t xml:space="preserve">000 0106 0000000000 120 </t>
  </si>
  <si>
    <t xml:space="preserve">000 0106 0000000000 121 </t>
  </si>
  <si>
    <t xml:space="preserve">000 0106 0000000000 122 </t>
  </si>
  <si>
    <t xml:space="preserve">000 0106 0000000000 129 </t>
  </si>
  <si>
    <t xml:space="preserve">000 0106 0000000000 200 </t>
  </si>
  <si>
    <t xml:space="preserve">000 0106 0000000000 240 </t>
  </si>
  <si>
    <t xml:space="preserve">000 0106 0000000000 242 </t>
  </si>
  <si>
    <t xml:space="preserve">000 0106 0000000000 244 </t>
  </si>
  <si>
    <t xml:space="preserve">000 0106 0000000000 800 </t>
  </si>
  <si>
    <t xml:space="preserve">000 0106 0000000000 850 </t>
  </si>
  <si>
    <t xml:space="preserve">000 0106 0000000000 851 </t>
  </si>
  <si>
    <t xml:space="preserve">000 0106 0000000000 852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</si>
  <si>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</si>
  <si>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</si>
  <si>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</si>
  <si>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</si>
  <si>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</si>
  <si>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</si>
  <si>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</si>
  <si>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</si>
  <si>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</si>
  <si>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</si>
  <si>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</si>
  <si>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000 0300 0000000000 100 </t>
  </si>
  <si>
    <t xml:space="preserve">000 0300 0000000000 120 </t>
  </si>
  <si>
    <t xml:space="preserve">000 0300 0000000000 122 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</si>
  <si>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</si>
  <si>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 xml:space="preserve">000 0300 0000000000 123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</si>
  <si>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</si>
  <si>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</si>
  <si>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</si>
  <si>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</si>
  <si>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</si>
  <si>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000 0309 0000000000 100 </t>
  </si>
  <si>
    <t xml:space="preserve">000 0309 0000000000 120 </t>
  </si>
  <si>
    <t xml:space="preserve">000 0309 0000000000 122 </t>
  </si>
  <si>
    <t xml:space="preserve">000 0309 0000000000 123 </t>
  </si>
  <si>
    <t xml:space="preserve">000 0309 0000000000 200 </t>
  </si>
  <si>
    <t xml:space="preserve">000 0309 0000000000 240 </t>
  </si>
  <si>
    <t xml:space="preserve">000 0309 0000000000 244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</si>
  <si>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</si>
  <si>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</si>
  <si>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000 0314 0000000000 100 </t>
  </si>
  <si>
    <t xml:space="preserve">000 0314 0000000000 120 </t>
  </si>
  <si>
    <t xml:space="preserve">000 0314 0000000000 123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</si>
  <si>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</si>
  <si>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</si>
  <si>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</si>
  <si>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</si>
  <si>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</si>
  <si>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Закупка товаров, работ и услуг для обеспечения государственных (муниципальных) нужд в области геодезии и картографии вне рамок государственного оборонного заказа</t>
  </si>
  <si>
    <t xml:space="preserve">000 0400 0000000000 245 </t>
  </si>
  <si>
    <t>Предоставление субсидий бюджетным, автономным учреждениям и иным некоммерческим организациям</t>
  </si>
  <si>
    <t xml:space="preserve">000 0400 0000000000 600 </t>
  </si>
  <si>
    <t>Субсидии бюджетным учреждениям</t>
  </si>
  <si>
    <t xml:space="preserve">000 0400 0000000000 610 </t>
  </si>
  <si>
    <t>Субсидии бюджетным учреждениям на иные цели</t>
  </si>
  <si>
    <t xml:space="preserve">000 0400 0000000000 612 </t>
  </si>
  <si>
    <t xml:space="preserve">000 0400 0000000000 800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</si>
  <si>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</si>
  <si>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000 0400 0000000000 810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</si>
  <si>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</si>
  <si>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000 0400 0000000000 811 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</si>
  <si>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</si>
  <si>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 xml:space="preserve">000 0400 0000000000 813 </t>
  </si>
  <si>
    <t>Сельское хозяйство и рыболовство</t>
  </si>
  <si>
    <t xml:space="preserve">000 0405 0000000000 000 </t>
  </si>
  <si>
    <t xml:space="preserve">000 0405 0000000000 800 </t>
  </si>
  <si>
    <t xml:space="preserve">000 0405 0000000000 810 </t>
  </si>
  <si>
    <t xml:space="preserve">000 0405 0000000000 813 </t>
  </si>
  <si>
    <t>Транспорт</t>
  </si>
  <si>
    <t xml:space="preserve">000 0408 0000000000 000 </t>
  </si>
  <si>
    <t xml:space="preserve">000 0408 0000000000 200 </t>
  </si>
  <si>
    <t xml:space="preserve">000 0408 0000000000 240 </t>
  </si>
  <si>
    <t xml:space="preserve">000 0408 0000000000 244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</si>
  <si>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</si>
  <si>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</si>
  <si>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</si>
  <si>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</si>
  <si>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</si>
  <si>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</si>
  <si>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</si>
  <si>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</si>
  <si>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</si>
  <si>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000 0412 0000000000 245 </t>
  </si>
  <si>
    <t xml:space="preserve">000 0412 0000000000 600 </t>
  </si>
  <si>
    <t xml:space="preserve">000 0412 0000000000 610 </t>
  </si>
  <si>
    <t xml:space="preserve">000 0412 0000000000 612 </t>
  </si>
  <si>
    <t xml:space="preserve">000 0412 0000000000 800 </t>
  </si>
  <si>
    <t xml:space="preserve">000 0412 0000000000 810 </t>
  </si>
  <si>
    <t xml:space="preserve">000 0412 0000000000 811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</si>
  <si>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</si>
  <si>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</si>
  <si>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</si>
  <si>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</si>
  <si>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</si>
  <si>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>Капитальные вложения в объекты государственной (муниципальной) собственности</t>
  </si>
  <si>
    <t xml:space="preserve">000 0500 0000000000 400 </t>
  </si>
  <si>
    <t>Бюджетные инвестиции</t>
  </si>
  <si>
    <t xml:space="preserve">000 0500 0000000000 410 </t>
  </si>
  <si>
    <t>Бюджетные инвестиции в объекты капитального строительства государственной (муниципальной) собственности</t>
  </si>
  <si>
    <t xml:space="preserve">000 0500 0000000000 414 </t>
  </si>
  <si>
    <t xml:space="preserve">000 0500 0000000000 600 </t>
  </si>
  <si>
    <t xml:space="preserve">000 0500 0000000000 610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</si>
  <si>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</si>
  <si>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000 0500 0000000000 611 </t>
  </si>
  <si>
    <t xml:space="preserve">000 0500 0000000000 612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</si>
  <si>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</si>
  <si>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</si>
  <si>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</si>
  <si>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</si>
  <si>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</si>
  <si>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</si>
  <si>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</si>
  <si>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</si>
  <si>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</si>
  <si>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</si>
  <si>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 xml:space="preserve">000 0502 0000000000 400 </t>
  </si>
  <si>
    <t xml:space="preserve">000 0502 0000000000 410 </t>
  </si>
  <si>
    <t xml:space="preserve">000 0502 0000000000 414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</si>
  <si>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</si>
  <si>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</si>
  <si>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</si>
  <si>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</si>
  <si>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</si>
  <si>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>Другие вопросы в области жилищно-коммунального хозяйства</t>
  </si>
  <si>
    <t xml:space="preserve">000 0505 0000000000 000 </t>
  </si>
  <si>
    <t xml:space="preserve">000 0505 0000000000 600 </t>
  </si>
  <si>
    <t xml:space="preserve">000 0505 0000000000 610 </t>
  </si>
  <si>
    <t xml:space="preserve">000 0505 0000000000 611 </t>
  </si>
  <si>
    <t xml:space="preserve">000 0505 0000000000 612 </t>
  </si>
  <si>
    <t>ОБРАЗОВАНИЕ</t>
  </si>
  <si>
    <t xml:space="preserve">000 0700 0000000000 000 </t>
  </si>
  <si>
    <t xml:space="preserve">000 0700 0000000000 100 </t>
  </si>
  <si>
    <t xml:space="preserve">000 0700 0000000000 120 </t>
  </si>
  <si>
    <t xml:space="preserve">000 0700 0000000000 121 </t>
  </si>
  <si>
    <t xml:space="preserve">000 0700 0000000000 122 </t>
  </si>
  <si>
    <t xml:space="preserve">000 0700 0000000000 123 </t>
  </si>
  <si>
    <t xml:space="preserve">000 0700 0000000000 129 </t>
  </si>
  <si>
    <t xml:space="preserve">000 0700 0000000000 200 </t>
  </si>
  <si>
    <t xml:space="preserve">000 0700 0000000000 240 </t>
  </si>
  <si>
    <t xml:space="preserve">000 0700 0000000000 242 </t>
  </si>
  <si>
    <t xml:space="preserve">000 0700 0000000000 244 </t>
  </si>
  <si>
    <t xml:space="preserve">000 0700 0000000000 600 </t>
  </si>
  <si>
    <t xml:space="preserve">000 0700 0000000000 610 </t>
  </si>
  <si>
    <t xml:space="preserve">000 0700 0000000000 611 </t>
  </si>
  <si>
    <t xml:space="preserve">000 0700 0000000000 612 </t>
  </si>
  <si>
    <t>Субсидии некоммерческим организациям (за исключением государственных (муниципальных) учреждений)</t>
  </si>
  <si>
    <t xml:space="preserve">000 0700 0000000000 630 </t>
  </si>
  <si>
    <t>Субсидии (гранты в форме субсидий), подлежащие казначейскому сопровождению</t>
  </si>
  <si>
    <t xml:space="preserve">000 0700 0000000000 632 </t>
  </si>
  <si>
    <t xml:space="preserve">000 0700 0000000000 800 </t>
  </si>
  <si>
    <t xml:space="preserve">000 0700 0000000000 850 </t>
  </si>
  <si>
    <t xml:space="preserve">000 0700 0000000000 852 </t>
  </si>
  <si>
    <t>Дошкольное образование</t>
  </si>
  <si>
    <t xml:space="preserve">000 0701 0000000000 000 </t>
  </si>
  <si>
    <t xml:space="preserve">000 0701 0000000000 600 </t>
  </si>
  <si>
    <t xml:space="preserve">000 0701 0000000000 610 </t>
  </si>
  <si>
    <t xml:space="preserve">000 0701 0000000000 611 </t>
  </si>
  <si>
    <t xml:space="preserve">000 0701 0000000000 612 </t>
  </si>
  <si>
    <t>Общее образование</t>
  </si>
  <si>
    <t xml:space="preserve">000 0702 0000000000 000 </t>
  </si>
  <si>
    <t xml:space="preserve">000 0702 0000000000 600 </t>
  </si>
  <si>
    <t xml:space="preserve">000 0702 0000000000 610 </t>
  </si>
  <si>
    <t xml:space="preserve">000 0702 0000000000 611 </t>
  </si>
  <si>
    <t xml:space="preserve">000 0702 0000000000 612 </t>
  </si>
  <si>
    <t>Дополнительное образование детей</t>
  </si>
  <si>
    <t xml:space="preserve">000 0703 0000000000 000 </t>
  </si>
  <si>
    <t xml:space="preserve">000 0703 0000000000 600 </t>
  </si>
  <si>
    <t xml:space="preserve">000 0703 0000000000 610 </t>
  </si>
  <si>
    <t xml:space="preserve">000 0703 0000000000 611 </t>
  </si>
  <si>
    <t xml:space="preserve">000 0703 0000000000 612 </t>
  </si>
  <si>
    <t>Молодежная политика</t>
  </si>
  <si>
    <t xml:space="preserve">000 0707 0000000000 000 </t>
  </si>
  <si>
    <t xml:space="preserve">000 0707 0000000000 200 </t>
  </si>
  <si>
    <t xml:space="preserve">000 0707 0000000000 240 </t>
  </si>
  <si>
    <t xml:space="preserve">000 0707 0000000000 244 </t>
  </si>
  <si>
    <t xml:space="preserve">000 0707 0000000000 600 </t>
  </si>
  <si>
    <t xml:space="preserve">000 0707 0000000000 610 </t>
  </si>
  <si>
    <t xml:space="preserve">000 0707 0000000000 612 </t>
  </si>
  <si>
    <t>Другие вопросы в области образования</t>
  </si>
  <si>
    <t xml:space="preserve">000 0709 0000000000 000 </t>
  </si>
  <si>
    <t xml:space="preserve">000 0709 0000000000 100 </t>
  </si>
  <si>
    <t xml:space="preserve">000 0709 0000000000 120 </t>
  </si>
  <si>
    <t xml:space="preserve">000 0709 0000000000 121 </t>
  </si>
  <si>
    <t xml:space="preserve">000 0709 0000000000 122 </t>
  </si>
  <si>
    <t xml:space="preserve">000 0709 0000000000 123 </t>
  </si>
  <si>
    <t xml:space="preserve">000 0709 0000000000 129 </t>
  </si>
  <si>
    <t xml:space="preserve">000 0709 0000000000 200 </t>
  </si>
  <si>
    <t xml:space="preserve">000 0709 0000000000 240 </t>
  </si>
  <si>
    <t xml:space="preserve">000 0709 0000000000 242 </t>
  </si>
  <si>
    <t xml:space="preserve">000 0709 0000000000 244 </t>
  </si>
  <si>
    <t xml:space="preserve">000 0709 0000000000 600 </t>
  </si>
  <si>
    <t xml:space="preserve">000 0709 0000000000 630 </t>
  </si>
  <si>
    <t xml:space="preserve">000 0709 0000000000 632 </t>
  </si>
  <si>
    <t xml:space="preserve">000 0709 0000000000 800 </t>
  </si>
  <si>
    <t xml:space="preserve">000 0709 0000000000 850 </t>
  </si>
  <si>
    <t xml:space="preserve">000 0709 0000000000 852 </t>
  </si>
  <si>
    <t>КУЛЬТУРА, КИНЕМАТОГРАФИЯ</t>
  </si>
  <si>
    <t xml:space="preserve">000 0800 0000000000 000 </t>
  </si>
  <si>
    <t xml:space="preserve">000 0800 0000000000 100 </t>
  </si>
  <si>
    <t xml:space="preserve">000 0800 0000000000 120 </t>
  </si>
  <si>
    <t xml:space="preserve">000 0800 0000000000 123 </t>
  </si>
  <si>
    <t xml:space="preserve">000 0800 0000000000 200 </t>
  </si>
  <si>
    <t xml:space="preserve">000 0800 0000000000 240 </t>
  </si>
  <si>
    <t xml:space="preserve">000 0800 0000000000 244 </t>
  </si>
  <si>
    <t xml:space="preserve">000 0800 0000000000 600 </t>
  </si>
  <si>
    <t xml:space="preserve">000 0800 0000000000 610 </t>
  </si>
  <si>
    <t xml:space="preserve">000 0800 0000000000 611 </t>
  </si>
  <si>
    <t xml:space="preserve">000 0800 0000000000 612 </t>
  </si>
  <si>
    <t xml:space="preserve">000 0800 0000000000 630 </t>
  </si>
  <si>
    <t xml:space="preserve">000 0800 0000000000 632 </t>
  </si>
  <si>
    <t>Культура</t>
  </si>
  <si>
    <t xml:space="preserve">000 0801 0000000000 000 </t>
  </si>
  <si>
    <t xml:space="preserve">000 0801 0000000000 200 </t>
  </si>
  <si>
    <t xml:space="preserve">000 0801 0000000000 240 </t>
  </si>
  <si>
    <t xml:space="preserve">000 0801 0000000000 244 </t>
  </si>
  <si>
    <t xml:space="preserve">000 0801 0000000000 600 </t>
  </si>
  <si>
    <t xml:space="preserve">000 0801 0000000000 610 </t>
  </si>
  <si>
    <t xml:space="preserve">000 0801 0000000000 611 </t>
  </si>
  <si>
    <t xml:space="preserve">000 0801 0000000000 612 </t>
  </si>
  <si>
    <t xml:space="preserve">000 0801 0000000000 630 </t>
  </si>
  <si>
    <t xml:space="preserve">000 0801 0000000000 632 </t>
  </si>
  <si>
    <t>Другие вопросы в области культуры, кинематографии</t>
  </si>
  <si>
    <t xml:space="preserve">000 0804 0000000000 000 </t>
  </si>
  <si>
    <t>СОЦИАЛЬНАЯ ПОЛИТИКА</t>
  </si>
  <si>
    <t xml:space="preserve">000 1000 0000000000 000 </t>
  </si>
  <si>
    <t xml:space="preserve">000 1000 0000000000 100 </t>
  </si>
  <si>
    <t xml:space="preserve">000 1000 0000000000 120 </t>
  </si>
  <si>
    <t xml:space="preserve">000 1000 0000000000 123 </t>
  </si>
  <si>
    <t xml:space="preserve">000 1000 0000000000 200 </t>
  </si>
  <si>
    <t xml:space="preserve">000 1000 0000000000 240 </t>
  </si>
  <si>
    <t xml:space="preserve">000 1000 0000000000 244 </t>
  </si>
  <si>
    <t>Социальное обеспечение и иные выплаты населению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</si>
  <si>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</si>
  <si>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</si>
  <si>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</si>
  <si>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</si>
  <si>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</si>
  <si>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Социальные выплаты гражданам, кроме публичных нормативных социальных выплат</t>
  </si>
  <si>
    <t xml:space="preserve">000 1000 0000000000 320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</si>
  <si>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</si>
  <si>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</si>
  <si>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>Субсидии гражданам на приобретение жилья</t>
  </si>
  <si>
    <t xml:space="preserve">000 1000 0000000000 322 </t>
  </si>
  <si>
    <t>Иные выплаты населению</t>
  </si>
  <si>
    <t xml:space="preserve">000 1000 0000000000 360 </t>
  </si>
  <si>
    <t xml:space="preserve">000 1000 0000000000 400 </t>
  </si>
  <si>
    <t xml:space="preserve">000 1000 0000000000 410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</si>
  <si>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</si>
  <si>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000 1000 0000000000 412 </t>
  </si>
  <si>
    <t xml:space="preserve">000 1000 0000000000 600 </t>
  </si>
  <si>
    <t xml:space="preserve">000 1000 0000000000 610 </t>
  </si>
  <si>
    <t xml:space="preserve">000 1000 0000000000 612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</si>
  <si>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</si>
  <si>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</si>
  <si>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</si>
  <si>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</si>
  <si>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</si>
  <si>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Социальное обеспечение населения</t>
  </si>
  <si>
    <t xml:space="preserve">000 1003 0000000000 000 </t>
  </si>
  <si>
    <t xml:space="preserve">000 1003 0000000000 300 </t>
  </si>
  <si>
    <t xml:space="preserve">000 1003 0000000000 320 </t>
  </si>
  <si>
    <t xml:space="preserve">000 1003 0000000000 321 </t>
  </si>
  <si>
    <t xml:space="preserve">000 1003 0000000000 322 </t>
  </si>
  <si>
    <t>Охрана семьи и детства</t>
  </si>
  <si>
    <t xml:space="preserve">000 1004 0000000000 000 </t>
  </si>
  <si>
    <t xml:space="preserve">000 1004 0000000000 400 </t>
  </si>
  <si>
    <t xml:space="preserve">000 1004 0000000000 410 </t>
  </si>
  <si>
    <t xml:space="preserve">000 1004 0000000000 412 </t>
  </si>
  <si>
    <t xml:space="preserve">000 1004 0000000000 600 </t>
  </si>
  <si>
    <t xml:space="preserve">000 1004 0000000000 610 </t>
  </si>
  <si>
    <t xml:space="preserve">000 1004 0000000000 612 </t>
  </si>
  <si>
    <t>Другие вопросы в области социальной политики</t>
  </si>
  <si>
    <t xml:space="preserve">000 1006 0000000000 000 </t>
  </si>
  <si>
    <t xml:space="preserve">000 1006 0000000000 100 </t>
  </si>
  <si>
    <t xml:space="preserve">000 1006 0000000000 120 </t>
  </si>
  <si>
    <t xml:space="preserve">000 1006 0000000000 123 </t>
  </si>
  <si>
    <t xml:space="preserve">000 1006 0000000000 200 </t>
  </si>
  <si>
    <t xml:space="preserve">000 1006 0000000000 240 </t>
  </si>
  <si>
    <t xml:space="preserve">000 1006 0000000000 244 </t>
  </si>
  <si>
    <t xml:space="preserve">000 1006 0000000000 300 </t>
  </si>
  <si>
    <t xml:space="preserve">000 1006 0000000000 320 </t>
  </si>
  <si>
    <t xml:space="preserve">000 1006 0000000000 321 </t>
  </si>
  <si>
    <t xml:space="preserve">000 1006 0000000000 360 </t>
  </si>
  <si>
    <t xml:space="preserve">000 1006 0000000000 600 </t>
  </si>
  <si>
    <t xml:space="preserve">000 1006 0000000000 610 </t>
  </si>
  <si>
    <t xml:space="preserve">000 1006 0000000000 612 </t>
  </si>
  <si>
    <t>ФИЗИЧЕСКАЯ КУЛЬТУРА И СПОРТ</t>
  </si>
  <si>
    <t xml:space="preserve">000 1100 0000000000 000 </t>
  </si>
  <si>
    <t xml:space="preserve">000 1100 0000000000 100 </t>
  </si>
  <si>
    <t xml:space="preserve">000 1100 0000000000 120 </t>
  </si>
  <si>
    <t xml:space="preserve">000 1100 0000000000 122 </t>
  </si>
  <si>
    <t xml:space="preserve">000 1100 0000000000 123 </t>
  </si>
  <si>
    <t xml:space="preserve">000 1100 0000000000 200 </t>
  </si>
  <si>
    <t xml:space="preserve">000 1100 0000000000 240 </t>
  </si>
  <si>
    <t xml:space="preserve">000 1100 0000000000 244 </t>
  </si>
  <si>
    <t>Массовый спорт</t>
  </si>
  <si>
    <t xml:space="preserve">000 1102 0000000000 000 </t>
  </si>
  <si>
    <t xml:space="preserve">000 1102 0000000000 200 </t>
  </si>
  <si>
    <t xml:space="preserve">000 1102 0000000000 240 </t>
  </si>
  <si>
    <t xml:space="preserve">000 1102 0000000000 244 </t>
  </si>
  <si>
    <t>Другие вопросы в области физической культуры и спорта</t>
  </si>
  <si>
    <t xml:space="preserve">000 1105 0000000000 000 </t>
  </si>
  <si>
    <t xml:space="preserve">000 1105 0000000000 100 </t>
  </si>
  <si>
    <t>ОБСЛУЖИВАНИЕ ГОСУДАРСТВЕННОГО И МУНИЦИПАЛЬНОГО ДОЛГА</t>
  </si>
  <si>
    <t xml:space="preserve">000 1300 0000000000 000 </t>
  </si>
  <si>
    <t>Обслуживание государственного (муниципального) долга</t>
  </si>
  <si>
    <t xml:space="preserve">000 1300 0000000000 700 </t>
  </si>
  <si>
    <t>Обслуживание муниципального долга</t>
  </si>
  <si>
    <t xml:space="preserve">000 1300 0000000000 730 </t>
  </si>
  <si>
    <t>Обслуживание государственного внутреннего и муниципального долга</t>
  </si>
  <si>
    <t xml:space="preserve">000 1301 0000000000 000 </t>
  </si>
  <si>
    <t xml:space="preserve">000 1301 0000000000 700 </t>
  </si>
  <si>
    <t xml:space="preserve">000 1301 0000000000 730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</si>
  <si>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</si>
  <si>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</si>
  <si>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</si>
  <si>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</si>
  <si>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</si>
  <si>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</si>
  <si>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</si>
  <si>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</si>
  <si>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</si>
  <si>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</si>
  <si>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</si>
  <si>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</si>
  <si>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</si>
  <si>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700</t>
  </si>
  <si>
    <t>увеличение остатков средств, всего</t>
  </si>
  <si>
    <t>710</t>
  </si>
  <si>
    <t>уменьшение остатков средств, всего</t>
  </si>
  <si>
    <t>720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</si>
  <si>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</si>
  <si>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</si>
  <si>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</si>
  <si>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</si>
  <si>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</si>
  <si>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</si>
  <si>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</si>
  <si>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</si>
  <si>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</si>
  <si>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</si>
  <si>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</si>
  <si>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</si>
  <si>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C:\форма 117\117Y01.txt</t>
  </si>
  <si>
    <t>Доходы/EXPORT_SRC_CODE</t>
  </si>
  <si>
    <t>007007</t>
  </si>
  <si>
    <t>Доходы/PERIOD</t>
  </si>
  <si>
    <t>Периодичность: месячная</t>
  </si>
  <si>
    <t>х</t>
  </si>
  <si>
    <t xml:space="preserve">     в том числе:</t>
  </si>
  <si>
    <t xml:space="preserve">  Кредиты кредитных организаций в валюте Российской Федерации</t>
  </si>
  <si>
    <t xml:space="preserve"> 992 0102000000 0000 000</t>
  </si>
  <si>
    <t xml:space="preserve">  Получение кредитов от кредитных организаций в валюте Российской Федерации</t>
  </si>
  <si>
    <t xml:space="preserve"> 992 0102000000 0000 700</t>
  </si>
  <si>
    <t xml:space="preserve">  Получение кредитов от кредитных организаций бюджетами городских округов в валюте Российской Федерации</t>
  </si>
  <si>
    <t xml:space="preserve"> 992 0102000004 0000 710</t>
  </si>
  <si>
    <t xml:space="preserve">  Погашение кредитов, предоставленных кредитными организациями в валюте Российской Федерации</t>
  </si>
  <si>
    <t xml:space="preserve"> 992 0102000000 0000 800</t>
  </si>
  <si>
    <t xml:space="preserve">  Погашение бюджетами городских округов кредитов от кредитных организаций в валюте Российской Федерации</t>
  </si>
  <si>
    <t xml:space="preserve"> 992 0102000004 0000 810</t>
  </si>
  <si>
    <t xml:space="preserve"> - </t>
  </si>
  <si>
    <t>изменение остатков средств</t>
  </si>
  <si>
    <t xml:space="preserve"> 992 0105000000 0000 000</t>
  </si>
  <si>
    <t xml:space="preserve">  Изменение остатков средств на счетах по учету средств бюджетов</t>
  </si>
  <si>
    <t xml:space="preserve"> 992 0105000000 0000 500</t>
  </si>
  <si>
    <t xml:space="preserve">  Увеличение прочих остатков средств бюджетов</t>
  </si>
  <si>
    <t xml:space="preserve"> 992 0105020000 0000 500</t>
  </si>
  <si>
    <t xml:space="preserve">  Увеличение прочих остатков денежных средств бюджетов</t>
  </si>
  <si>
    <t xml:space="preserve"> 992 0105020100 0000 510</t>
  </si>
  <si>
    <t xml:space="preserve">  Увеличение прочих остатков денежных средств  бюджетов городских округов</t>
  </si>
  <si>
    <t xml:space="preserve"> 992 0105020104 0000 510</t>
  </si>
  <si>
    <t xml:space="preserve"> 992 0105000000 0000 600</t>
  </si>
  <si>
    <t xml:space="preserve">  Уменьшение прочих остатков средств бюджетов</t>
  </si>
  <si>
    <t xml:space="preserve"> 992 0105020000 0000 600</t>
  </si>
  <si>
    <t xml:space="preserve">  Уменьшение прочих остатков денежных средств бюджетов</t>
  </si>
  <si>
    <t xml:space="preserve"> 992 0105020100 0000 610</t>
  </si>
  <si>
    <t xml:space="preserve">  Уменьшение прочих остатков денежных средств бюджетов городских округов</t>
  </si>
  <si>
    <t xml:space="preserve"> 992 0105020104 0000 610</t>
  </si>
  <si>
    <t>(подпись)</t>
  </si>
  <si>
    <t>(расшифровка подписи)</t>
  </si>
  <si>
    <t>службы</t>
  </si>
  <si>
    <t>Главный бухгалтер</t>
  </si>
  <si>
    <t>С.К. Новинькова</t>
  </si>
  <si>
    <t>Руководитель финансово-экономической</t>
  </si>
  <si>
    <t>Н.Г. Бобрецова</t>
  </si>
  <si>
    <t xml:space="preserve">000 1105 0000000000 244 </t>
  </si>
  <si>
    <t>000 1105 0000000000 240</t>
  </si>
  <si>
    <t xml:space="preserve">000 1105 0000000000 200 </t>
  </si>
  <si>
    <t>000 1105 0000000000 120</t>
  </si>
  <si>
    <t>000 1105 0000000000 123</t>
  </si>
  <si>
    <t>000 1105 0000000000 122</t>
  </si>
  <si>
    <t xml:space="preserve">000 1004 0000000000 300 </t>
  </si>
  <si>
    <t xml:space="preserve">000 1004 0000000000 320 </t>
  </si>
  <si>
    <t xml:space="preserve">000 1004 0000000000 322 </t>
  </si>
  <si>
    <t xml:space="preserve">000 0709 0000000000 400 </t>
  </si>
  <si>
    <t xml:space="preserve">000 0709 0000000000 410 </t>
  </si>
  <si>
    <t xml:space="preserve">000 0709 0000000000 414 </t>
  </si>
  <si>
    <t xml:space="preserve">000 0102 0000000000 000 </t>
  </si>
  <si>
    <t xml:space="preserve">000 0102 0000000000 100 </t>
  </si>
  <si>
    <t xml:space="preserve">000 0102 0000000000 120 </t>
  </si>
  <si>
    <t xml:space="preserve">000 0102 0000000000 122 </t>
  </si>
  <si>
    <t xml:space="preserve">000 0102 0000000000 121 </t>
  </si>
  <si>
    <t xml:space="preserve">000 0102 0000000000 129 </t>
  </si>
  <si>
    <t>000 0103 0000000000 120</t>
  </si>
  <si>
    <t>000 0103 0000000000 122</t>
  </si>
  <si>
    <t>000 0103 0000000000 000</t>
  </si>
  <si>
    <t xml:space="preserve">000 0113 0000000000 100 </t>
  </si>
  <si>
    <t xml:space="preserve">000 0113 0000000000 110 </t>
  </si>
  <si>
    <t xml:space="preserve">000 0113 0000000000 111 </t>
  </si>
  <si>
    <t xml:space="preserve">000 0113 0000000000 112 </t>
  </si>
  <si>
    <t xml:space="preserve">000 0113 0000000000 119 </t>
  </si>
  <si>
    <t xml:space="preserve">000 0113 0000000000 242 </t>
  </si>
  <si>
    <t xml:space="preserve">000 0113 0000000000 360 </t>
  </si>
  <si>
    <t xml:space="preserve">000 0113 0000000000 300 </t>
  </si>
  <si>
    <t xml:space="preserve">000 0113 0000000000 800 </t>
  </si>
  <si>
    <t xml:space="preserve">000 0113 0000000000 850 </t>
  </si>
  <si>
    <t xml:space="preserve">000 0113 0000000000 851 </t>
  </si>
  <si>
    <t xml:space="preserve">000 0113 0000000000 852 </t>
  </si>
  <si>
    <t xml:space="preserve">000 0412 0000000000 244 </t>
  </si>
  <si>
    <t>000 0103 0000000000 100</t>
  </si>
  <si>
    <t xml:space="preserve">000 0106 0000000000 853 </t>
  </si>
  <si>
    <t xml:space="preserve">000 0107 0000000000 000 </t>
  </si>
  <si>
    <t>Обеспечение проведения выборов и референдумов</t>
  </si>
  <si>
    <t xml:space="preserve">000 0107 0000000000 200 </t>
  </si>
  <si>
    <t xml:space="preserve">000 0107 0000000000 240 </t>
  </si>
  <si>
    <t xml:space="preserve">000 0107 0000000000 244 </t>
  </si>
  <si>
    <t xml:space="preserve">000 0100 0000000000 300 </t>
  </si>
  <si>
    <t>923 21925112040000150</t>
  </si>
  <si>
    <t>923 21935118040000150</t>
  </si>
  <si>
    <t xml:space="preserve"> 923 20230024040000150</t>
  </si>
  <si>
    <t xml:space="preserve"> 992 20230024040000150</t>
  </si>
  <si>
    <t>923 11609040040000140</t>
  </si>
  <si>
    <t>000 11609000000000140</t>
  </si>
  <si>
    <t>875 11601053010000140</t>
  </si>
  <si>
    <t>188 11610123010000140</t>
  </si>
  <si>
    <t>321 11610123010000140</t>
  </si>
  <si>
    <t>843 11610123010000140</t>
  </si>
  <si>
    <t>141 11610123010000140</t>
  </si>
  <si>
    <t>182 11610129010000140</t>
  </si>
  <si>
    <t>923 11611064010000140</t>
  </si>
  <si>
    <t>000 11400000000000000</t>
  </si>
  <si>
    <t>000 11200000000000000</t>
  </si>
  <si>
    <t>000 11100000000000000</t>
  </si>
  <si>
    <t>000 10600000000000000</t>
  </si>
  <si>
    <t>000 10500000000000000</t>
  </si>
  <si>
    <t>000 10300000000000000</t>
  </si>
  <si>
    <t>923 11402043040000410</t>
  </si>
  <si>
    <t>923 11406012040000430</t>
  </si>
  <si>
    <t>182 10606042042100110</t>
  </si>
  <si>
    <t>182 10606042041000110</t>
  </si>
  <si>
    <t>182 10606032043000110</t>
  </si>
  <si>
    <t>182 10606032042100110</t>
  </si>
  <si>
    <t>182 10606032041000110</t>
  </si>
  <si>
    <t>182 10504010022100110</t>
  </si>
  <si>
    <t>182 10501011011000110</t>
  </si>
  <si>
    <t>182 10102000010000000</t>
  </si>
  <si>
    <t>Налог, взимаемый с налогоплательщиков, выбравших в качестве объекта налогообложения доходы (сумма платежа (перерасчеты, недоимка и задолженность по соответствующему платежу, в том числе по отмененному)</t>
  </si>
  <si>
    <t>Налог, взимаемый в связи с применением патентной системы налогообложения, зачисляемый в бюджеты городских округов (пени по соответствующему платежу)</t>
  </si>
  <si>
    <t>Земельный налог с организаций, обладающих земельным участком, расположенным в границах городских округов (сумма платежа (перерасчеты, недоимка и задолженность по соответствующему платежу, в том числе по отмененному)</t>
  </si>
  <si>
    <t>Земельный налог с организаций, обладающих земельным участком, расположенным в границах городских округов (пени по соответствующему платежу)</t>
  </si>
  <si>
    <t>Земельный налог с организаций, обладающих земельным участком, расположенным в границах городских округов (суммы денежных взысканий (штрафов) по соответствующему платежу согласно законодательству Российской Федерации)</t>
  </si>
  <si>
    <t>Земельный налог с физических лиц, обладающих земельным участком, расположенным в границах городских округов (сумма платежа (перерасчеты, недоимка и задолженность по соответствующему платежу, в том числе по отмененному)</t>
  </si>
  <si>
    <t>Земельный налог с физических лиц, обладающих земельным участком, расположенным в границах городских округов (пени по соответствующему платежу)</t>
  </si>
  <si>
    <t>923 10807173010000110</t>
  </si>
  <si>
    <t>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городских округов</t>
  </si>
  <si>
    <t>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</si>
  <si>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округов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</si>
  <si>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</si>
  <si>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</si>
  <si>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>Платежи, уплачиваемые в целях возмещения вреда, причиняемого автомобильным дорогам местного значения транспортными средствами, осуществляющими перевозки тяжеловесных и (или) крупногабаритных грузов</t>
  </si>
  <si>
    <t>Денежные средства, изымаемые в собственность городского округа в соответствии с решениями судов (за исключением обвинительных приговоров судов)</t>
  </si>
  <si>
    <t>Дотации бюджетам городских округов на выравнивание бюджетной обеспеченности из бюджета субъекта Российской Федерации</t>
  </si>
  <si>
    <t>Субвенции бюджетам городских округов на выполнение передаваемых полномочий субъектов Российской Федерации</t>
  </si>
  <si>
    <t>Возврат остатков субсидий на софинансирование капитальных вложений в объекты муниципальной собственности из бюджетов городских округов</t>
  </si>
  <si>
    <t>Возврат остатков субвенций на осуществление первичного воинского учета на территориях, где отсутствуют военные комиссариаты из бюджетов городских округов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</si>
  <si>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округов</t>
  </si>
  <si>
    <t>ДОХОДЫ ОТ ПРОДАЖИ МАТЕРИАЛЬНЫХ И НЕМАТЕРИАЛЬНЫХ АКТИВОВ</t>
  </si>
  <si>
    <t>000 11611060010000140</t>
  </si>
  <si>
    <t>Денежные средства, изымаемые в собственность Российской Федерации, субъекта Российской Федерации, муниципального образования в соответствии с решениями судов (за исключением обвинительных приговоров судов)</t>
  </si>
  <si>
    <t>000 11406010000000430</t>
  </si>
  <si>
    <t>Доходы от реализации имущества, находящегося в собственности городских округов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</si>
  <si>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000 11302990000000130</t>
  </si>
  <si>
    <t>000 11201000010000120</t>
  </si>
  <si>
    <t>000 11109040000000120</t>
  </si>
  <si>
    <t>000 11105070000000120</t>
  </si>
  <si>
    <t>000 11105030000000120</t>
  </si>
  <si>
    <t>00011105010000000120</t>
  </si>
  <si>
    <t>000 10807170010000110</t>
  </si>
  <si>
    <t>00010803000010000110</t>
  </si>
  <si>
    <t>000 10606040000000110</t>
  </si>
  <si>
    <t>000 10601000000000110</t>
  </si>
  <si>
    <t>000 10504000020000110</t>
  </si>
  <si>
    <t>000 10502000020000110</t>
  </si>
  <si>
    <t>000 10501010010000110</t>
  </si>
  <si>
    <t>000 10302000010000110</t>
  </si>
  <si>
    <t>Государственная пошлина за выдачу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</si>
  <si>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</si>
  <si>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Платежи, уплачиваемые в целях возмещения вреда, причиняемого автомобильным дорогам</t>
  </si>
  <si>
    <t>Доходы от продажи земельных участков, государственная собственность на которые не разграничена</t>
  </si>
  <si>
    <t xml:space="preserve"> </t>
  </si>
  <si>
    <t>923 20235118040000150</t>
  </si>
  <si>
    <t>Субвенции бюджетам городских округов на осуществление первичного воинского учета на территориях, где отсутствуют военные комиссариаты</t>
  </si>
  <si>
    <t>Прочие неналоговые доходы бюджетов городских округов</t>
  </si>
  <si>
    <t>923 11705040040000180</t>
  </si>
  <si>
    <t>Прочие неналоговые доходы</t>
  </si>
  <si>
    <t>000 11705000000000180</t>
  </si>
  <si>
    <t xml:space="preserve"> 923 11610123010041140</t>
  </si>
  <si>
    <t>852 11610123010000140</t>
  </si>
  <si>
    <t>000 11610120000000140</t>
  </si>
  <si>
    <t>890 11601203010000140</t>
  </si>
  <si>
    <t>875 11601203010000140</t>
  </si>
  <si>
    <t>000 11601200010000140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</si>
  <si>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</si>
  <si>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</si>
  <si>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890 11601193010000140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</si>
  <si>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</si>
  <si>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</si>
  <si>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000 11601190010000140</t>
  </si>
  <si>
    <t>000 11601150010000140</t>
  </si>
  <si>
    <t>890 11601153010000140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</si>
  <si>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</si>
  <si>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</si>
  <si>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>890 11601143010000140</t>
  </si>
  <si>
    <t>000 11601140010000140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</si>
  <si>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</si>
  <si>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</si>
  <si>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</si>
  <si>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000 11601070010000140</t>
  </si>
  <si>
    <t>890 11601073010000140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</si>
  <si>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</si>
  <si>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</si>
  <si>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</si>
  <si>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890 11601063010000140</t>
  </si>
  <si>
    <t>000 11601060010000140</t>
  </si>
  <si>
    <t>000 11601050010000140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</si>
  <si>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</si>
  <si>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</si>
  <si>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000 11601000010000140</t>
  </si>
  <si>
    <t>Административные штрафы, установленные Кодексом Российской Федерации об административных правонарушениях</t>
  </si>
  <si>
    <t>00011500000000000000</t>
  </si>
  <si>
    <t>923 11502040040000140</t>
  </si>
  <si>
    <t>АДМИНИСТРАТИВНЫЕ ПЛАТЕЖИ И СБОРЫ</t>
  </si>
  <si>
    <t>Платежи, взимаемые государственными и муниципальными органами (организациями) за выполнение определенных функций</t>
  </si>
  <si>
    <t>Платежи, взимаемые органами местного самоуправления (организациями) городских округов за выполнение определенных функций</t>
  </si>
  <si>
    <t>000 11502000000000140</t>
  </si>
  <si>
    <t>000 11402040040000410</t>
  </si>
  <si>
    <t>000 11406020000000430</t>
  </si>
  <si>
    <t>923 11406024040000430</t>
  </si>
  <si>
    <t>Доходы от продажи земельных участков, находящихся в собственности городских округов (за исключением земельных участков муниципальных бюджетных и автономных учреждений)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</si>
  <si>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</si>
  <si>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182 10803010010000110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</si>
  <si>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</si>
  <si>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000 10606030000000110</t>
  </si>
  <si>
    <t>000 10606000000000110</t>
  </si>
  <si>
    <t xml:space="preserve"> 182 10502010023000110</t>
  </si>
  <si>
    <t xml:space="preserve"> 182 10502020022100110</t>
  </si>
  <si>
    <t>Единый налог на вмененный доход для отдельных видов деятельности (за налоговые периоды, истекшие до 1 января 2011 года)</t>
  </si>
  <si>
    <t>000 10501020010000100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</si>
  <si>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</si>
  <si>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 xml:space="preserve"> 182 10102040011000110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</si>
  <si>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</si>
  <si>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182 10502010024000000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</si>
  <si>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</si>
  <si>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</si>
  <si>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182 10501022010000110</t>
  </si>
  <si>
    <t>182 10501021010000110</t>
  </si>
  <si>
    <t xml:space="preserve"> 182 10501012010000110</t>
  </si>
  <si>
    <t xml:space="preserve"> 182 10501011010000110</t>
  </si>
  <si>
    <t>000 0804 0000000000 244</t>
  </si>
  <si>
    <t xml:space="preserve">000 0804 0000000000 240 </t>
  </si>
  <si>
    <t xml:space="preserve">000 0804 0000000000 200 </t>
  </si>
  <si>
    <t xml:space="preserve">000 0709 0000000000 853 </t>
  </si>
  <si>
    <t xml:space="preserve">000 0503 0000000000 247 </t>
  </si>
  <si>
    <t xml:space="preserve">000 0502 0000000000 247 </t>
  </si>
  <si>
    <t xml:space="preserve">000 0310 0000000000 244 </t>
  </si>
  <si>
    <t xml:space="preserve">000 0310 0000000000 240 </t>
  </si>
  <si>
    <t xml:space="preserve">000 0310 0000000000 200 </t>
  </si>
  <si>
    <t xml:space="preserve">000 0310 0000000000 123 </t>
  </si>
  <si>
    <t xml:space="preserve">000 0310 0000000000 120 </t>
  </si>
  <si>
    <t xml:space="preserve">000 0310 0000000000 100 </t>
  </si>
  <si>
    <t xml:space="preserve">000 0310 0000000000 000 </t>
  </si>
  <si>
    <t xml:space="preserve">000 0113 0000000000 853 </t>
  </si>
  <si>
    <t xml:space="preserve">000 0104 0000000000 247 </t>
  </si>
  <si>
    <t>000 0100 0000000000 247</t>
  </si>
  <si>
    <t xml:space="preserve">000 0500 0000000000 247 </t>
  </si>
  <si>
    <t xml:space="preserve">000 0700 0000000000 853 </t>
  </si>
  <si>
    <t>Закупка энергетических ресурсов</t>
  </si>
  <si>
    <t>Защита населения и территории от чрезвычайных ситуаций природного и техногенного характера, пожарная безопасность</t>
  </si>
  <si>
    <t>на 01.03.2021 г.</t>
  </si>
  <si>
    <t xml:space="preserve"> 923 20229999040000150</t>
  </si>
  <si>
    <t xml:space="preserve"> 975 20245303040000150</t>
  </si>
  <si>
    <t>000 20245303000000150</t>
  </si>
  <si>
    <t>000 20240000000000150</t>
  </si>
  <si>
    <t xml:space="preserve"> 975 20225304040000150</t>
  </si>
  <si>
    <t>000 20239999000000150</t>
  </si>
  <si>
    <t>000 20220000000000150</t>
  </si>
  <si>
    <t xml:space="preserve"> 923 11610031040000140</t>
  </si>
  <si>
    <t>000 11610030040000140</t>
  </si>
  <si>
    <t>000 11610000000000140</t>
  </si>
  <si>
    <t>Межбюджетные трансферты, передаваемые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</si>
  <si>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Межбюджетные трансферты, передаваемые бюджетам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</si>
  <si>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Иные межбюджетные трансферты</t>
  </si>
  <si>
    <t>Прочие субвенции</t>
  </si>
  <si>
    <t>Прочие субсидии бюджетам городских округов</t>
  </si>
  <si>
    <t>Субсидии бюджетам городских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</si>
  <si>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Субсидии бюджетам бюджетной системы Российской Федерации (межбюджетные субсидии)</t>
  </si>
  <si>
    <t>000 21900000000000150</t>
  </si>
  <si>
    <t xml:space="preserve">Возмещение ущерба при возникновении страховых случаев, когда выгодоприобретателями выступают получатели средств бюджета городского округа
</t>
  </si>
  <si>
    <t xml:space="preserve">Платежи по искам о возмещении ущерба, а также платежи, уплачиваемые при добровольном возмещении ущерба, причиненного муниципальному имуществу городского округа (за исключением имущества, закрепленного за муниципальными бюджетными (автономными) учреждениями, унитарными предприятиями)
</t>
  </si>
  <si>
    <t>Платежи в целях возмещения причиненного ущерба (убытков)</t>
  </si>
  <si>
    <t xml:space="preserve"> 048 11201041010000120</t>
  </si>
  <si>
    <t xml:space="preserve"> 048 11201030010000120</t>
  </si>
  <si>
    <t>Плата за размещение отходов производства</t>
  </si>
  <si>
    <t>Плата за сбросы загрязняющих веществ в водные объекты</t>
  </si>
  <si>
    <t xml:space="preserve"> 182 10502020020000110</t>
  </si>
  <si>
    <t>Налог, взимаемый с налогоплательщиков, выбравших в качестве объекта налогообложения доходы (за налоговые периоды, истекшие до 1 января 2011 года)</t>
  </si>
  <si>
    <t xml:space="preserve">000 0106 0000000000 321 </t>
  </si>
  <si>
    <t>000 0106 0000000000 300</t>
  </si>
  <si>
    <t>000 0106 0000000000 320</t>
  </si>
  <si>
    <t xml:space="preserve">000 0100 0000000000 320 </t>
  </si>
  <si>
    <t>000 0100 0000000000 321</t>
  </si>
  <si>
    <t>000 0100 0000000000 360</t>
  </si>
  <si>
    <t>Заместитель руководителя администрации 
городского округа «Вуктыл» - начальник 
Финансового управления администрации
городского округа «Вуктыл»</t>
  </si>
  <si>
    <t>В.А.Бабина</t>
  </si>
  <si>
    <r>
      <t xml:space="preserve">" 17  </t>
    </r>
    <r>
      <rPr>
        <u/>
        <sz val="10"/>
        <rFont val="Arial Cyr"/>
        <charset val="204"/>
      </rPr>
      <t>"</t>
    </r>
    <r>
      <rPr>
        <u/>
        <sz val="10"/>
        <rFont val="Arial"/>
        <family val="2"/>
        <charset val="204"/>
      </rPr>
      <t xml:space="preserve"> марта 2021 г.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</si>
</sst>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28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sz val="8"/>
      <name val="Arial Cyr"/>
      <family val="2"/>
      <charset val="204"/>
    </font>
    <font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name val="Arial Cyr"/>
      <charset val="204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8"/>
      <name val="Arial Cyr"/>
      <charset val="204"/>
    </font>
    <font>
      <u/>
      <sz val="10"/>
      <name val="Arial"/>
      <family val="2"/>
      <charset val="204"/>
    </font>
    <font>
      <u/>
      <sz val="10"/>
      <name val="Arial Cyr"/>
      <charset val="204"/>
    </font>
    <font>
      <sz val="12"/>
      <name val="Times New Roman"/>
      <family val="1"/>
      <charset val="204"/>
    </font>
    <font>
      <i/>
      <sz val="9"/>
      <color rgb="FF000000"/>
      <name val="Cambria"/>
    </font>
    <font>
      <sz val="9"/>
      <color rgb="FF000000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10"/>
      <color theme="0"/>
      <name val="Arial"/>
      <family val="2"/>
      <charset val="204"/>
    </font>
    <font>
      <b/>
      <sz val="9"/>
      <name val="Times New Roman"/>
      <family val="1"/>
      <charset val="204"/>
    </font>
    <font>
      <b/>
      <sz val="10"/>
      <name val="Arial"/>
      <family val="2"/>
      <charset val="204"/>
    </font>
    <font>
      <b/>
      <sz val="8"/>
      <name val="Times New Roman"/>
      <family val="1"/>
      <charset val="204"/>
    </font>
    <font>
      <sz val="9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9E7E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</borders>
  <cellStyleXfs count="19">
    <xf numFmtId="0" fontId="0" fillId="0" borderId="0"/>
    <xf numFmtId="0" fontId="6" fillId="0" borderId="9">
      <alignment horizontal="left" wrapText="1"/>
    </xf>
    <xf numFmtId="49" fontId="6" fillId="0" borderId="10">
      <alignment horizontal="center" wrapText="1"/>
    </xf>
    <xf numFmtId="49" fontId="6" fillId="0" borderId="11">
      <alignment horizontal="center"/>
    </xf>
    <xf numFmtId="4" fontId="6" fillId="0" borderId="12">
      <alignment horizontal="right"/>
    </xf>
    <xf numFmtId="0" fontId="6" fillId="0" borderId="13">
      <alignment horizontal="left" wrapText="1"/>
    </xf>
    <xf numFmtId="49" fontId="6" fillId="0" borderId="14">
      <alignment horizontal="center" wrapText="1"/>
    </xf>
    <xf numFmtId="49" fontId="6" fillId="0" borderId="15">
      <alignment horizontal="center"/>
    </xf>
    <xf numFmtId="0" fontId="9" fillId="0" borderId="15"/>
    <xf numFmtId="0" fontId="6" fillId="0" borderId="9">
      <alignment horizontal="left" wrapText="1" indent="1"/>
    </xf>
    <xf numFmtId="49" fontId="6" fillId="0" borderId="16">
      <alignment horizontal="center" wrapText="1"/>
    </xf>
    <xf numFmtId="49" fontId="6" fillId="0" borderId="17">
      <alignment horizontal="center"/>
    </xf>
    <xf numFmtId="4" fontId="6" fillId="0" borderId="17">
      <alignment horizontal="right"/>
    </xf>
    <xf numFmtId="0" fontId="6" fillId="0" borderId="13">
      <alignment horizontal="left" wrapText="1" indent="2"/>
    </xf>
    <xf numFmtId="0" fontId="6" fillId="0" borderId="18">
      <alignment horizontal="left" wrapText="1" indent="2"/>
    </xf>
    <xf numFmtId="49" fontId="6" fillId="0" borderId="16">
      <alignment horizontal="center" shrinkToFit="1"/>
    </xf>
    <xf numFmtId="49" fontId="6" fillId="0" borderId="17">
      <alignment horizontal="center" shrinkToFit="1"/>
    </xf>
    <xf numFmtId="4" fontId="15" fillId="0" borderId="12">
      <alignment horizontal="right" vertical="center" shrinkToFit="1"/>
    </xf>
    <xf numFmtId="1" fontId="15" fillId="0" borderId="12">
      <alignment horizontal="center" vertical="center" shrinkToFit="1"/>
    </xf>
  </cellStyleXfs>
  <cellXfs count="154">
    <xf numFmtId="0" fontId="0" fillId="0" borderId="0" xfId="0"/>
    <xf numFmtId="0" fontId="3" fillId="2" borderId="0" xfId="0" applyFont="1" applyFill="1" applyBorder="1" applyAlignment="1" applyProtection="1">
      <alignment horizontal="left"/>
    </xf>
    <xf numFmtId="49" fontId="3" fillId="2" borderId="0" xfId="0" applyNumberFormat="1" applyFont="1" applyFill="1" applyBorder="1" applyAlignment="1" applyProtection="1">
      <alignment horizontal="center"/>
    </xf>
    <xf numFmtId="0" fontId="3" fillId="2" borderId="0" xfId="0" applyFont="1" applyFill="1" applyBorder="1" applyAlignment="1" applyProtection="1"/>
    <xf numFmtId="49" fontId="3" fillId="2" borderId="0" xfId="0" applyNumberFormat="1" applyFont="1" applyFill="1" applyBorder="1" applyAlignment="1" applyProtection="1"/>
    <xf numFmtId="49" fontId="6" fillId="2" borderId="8" xfId="7" applyNumberFormat="1" applyFont="1" applyFill="1" applyBorder="1" applyAlignment="1" applyProtection="1">
      <alignment horizontal="center"/>
    </xf>
    <xf numFmtId="0" fontId="0" fillId="2" borderId="0" xfId="0" applyFill="1"/>
    <xf numFmtId="4" fontId="11" fillId="2" borderId="0" xfId="0" applyNumberFormat="1" applyFont="1" applyFill="1" applyBorder="1" applyAlignment="1">
      <alignment horizontal="right"/>
    </xf>
    <xf numFmtId="0" fontId="12" fillId="2" borderId="0" xfId="0" applyFont="1" applyFill="1"/>
    <xf numFmtId="0" fontId="2" fillId="2" borderId="0" xfId="0" applyFont="1" applyFill="1" applyBorder="1" applyAlignment="1" applyProtection="1"/>
    <xf numFmtId="0" fontId="2" fillId="2" borderId="1" xfId="0" applyFont="1" applyFill="1" applyBorder="1" applyAlignment="1" applyProtection="1">
      <alignment horizontal="center"/>
    </xf>
    <xf numFmtId="49" fontId="2" fillId="2" borderId="2" xfId="0" applyNumberFormat="1" applyFont="1" applyFill="1" applyBorder="1" applyAlignment="1" applyProtection="1">
      <alignment horizontal="centerContinuous"/>
    </xf>
    <xf numFmtId="164" fontId="2" fillId="2" borderId="3" xfId="0" applyNumberFormat="1" applyFont="1" applyFill="1" applyBorder="1" applyAlignment="1" applyProtection="1">
      <alignment horizontal="center"/>
    </xf>
    <xf numFmtId="49" fontId="2" fillId="2" borderId="4" xfId="0" applyNumberFormat="1" applyFont="1" applyFill="1" applyBorder="1" applyAlignment="1" applyProtection="1">
      <alignment horizontal="center"/>
    </xf>
    <xf numFmtId="0" fontId="2" fillId="2" borderId="0" xfId="0" applyFont="1" applyFill="1" applyBorder="1" applyAlignment="1" applyProtection="1">
      <alignment horizontal="left"/>
    </xf>
    <xf numFmtId="49" fontId="2" fillId="2" borderId="3" xfId="0" applyNumberFormat="1" applyFont="1" applyFill="1" applyBorder="1" applyAlignment="1" applyProtection="1">
      <alignment horizontal="center"/>
    </xf>
    <xf numFmtId="49" fontId="2" fillId="2" borderId="0" xfId="0" applyNumberFormat="1" applyFont="1" applyFill="1" applyBorder="1" applyAlignment="1" applyProtection="1"/>
    <xf numFmtId="49" fontId="2" fillId="2" borderId="4" xfId="0" applyNumberFormat="1" applyFont="1" applyFill="1" applyBorder="1" applyAlignment="1" applyProtection="1">
      <alignment horizontal="centerContinuous"/>
    </xf>
    <xf numFmtId="49" fontId="2" fillId="2" borderId="7" xfId="0" applyNumberFormat="1" applyFont="1" applyFill="1" applyBorder="1" applyAlignment="1" applyProtection="1">
      <alignment horizontal="centerContinuous"/>
    </xf>
    <xf numFmtId="0" fontId="1" fillId="2" borderId="0" xfId="0" applyFont="1" applyFill="1" applyBorder="1" applyAlignment="1" applyProtection="1"/>
    <xf numFmtId="4" fontId="2" fillId="2" borderId="8" xfId="0" applyNumberFormat="1" applyFont="1" applyFill="1" applyBorder="1" applyAlignment="1" applyProtection="1">
      <alignment horizontal="right"/>
    </xf>
    <xf numFmtId="0" fontId="14" fillId="2" borderId="0" xfId="0" applyFont="1" applyFill="1"/>
    <xf numFmtId="0" fontId="14" fillId="2" borderId="5" xfId="0" applyFont="1" applyFill="1" applyBorder="1"/>
    <xf numFmtId="0" fontId="14" fillId="2" borderId="5" xfId="0" applyFont="1" applyFill="1" applyBorder="1" applyAlignment="1">
      <alignment horizontal="center"/>
    </xf>
    <xf numFmtId="4" fontId="14" fillId="2" borderId="0" xfId="0" applyNumberFormat="1" applyFont="1" applyFill="1"/>
    <xf numFmtId="0" fontId="14" fillId="2" borderId="0" xfId="0" applyFont="1" applyFill="1" applyAlignment="1">
      <alignment horizontal="center"/>
    </xf>
    <xf numFmtId="0" fontId="14" fillId="2" borderId="0" xfId="0" applyFont="1" applyFill="1" applyAlignment="1">
      <alignment wrapText="1"/>
    </xf>
    <xf numFmtId="0" fontId="2" fillId="2" borderId="0" xfId="0" applyFont="1" applyFill="1" applyBorder="1" applyAlignment="1" applyProtection="1">
      <alignment horizontal="center"/>
    </xf>
    <xf numFmtId="4" fontId="2" fillId="2" borderId="0" xfId="0" applyNumberFormat="1" applyFont="1" applyFill="1" applyBorder="1" applyAlignment="1" applyProtection="1">
      <alignment horizontal="right"/>
    </xf>
    <xf numFmtId="0" fontId="21" fillId="2" borderId="0" xfId="0" applyFont="1" applyFill="1"/>
    <xf numFmtId="4" fontId="23" fillId="2" borderId="0" xfId="0" applyNumberFormat="1" applyFont="1" applyFill="1"/>
    <xf numFmtId="4" fontId="21" fillId="2" borderId="0" xfId="0" applyNumberFormat="1" applyFont="1" applyFill="1"/>
    <xf numFmtId="49" fontId="18" fillId="2" borderId="8" xfId="0" applyNumberFormat="1" applyFont="1" applyFill="1" applyBorder="1" applyAlignment="1">
      <alignment horizontal="center" wrapText="1"/>
    </xf>
    <xf numFmtId="4" fontId="20" fillId="2" borderId="8" xfId="0" applyNumberFormat="1" applyFont="1" applyFill="1" applyBorder="1" applyAlignment="1" applyProtection="1">
      <alignment horizontal="right"/>
    </xf>
    <xf numFmtId="0" fontId="25" fillId="2" borderId="0" xfId="0" applyFont="1" applyFill="1"/>
    <xf numFmtId="0" fontId="17" fillId="2" borderId="0" xfId="0" applyFont="1" applyFill="1" applyBorder="1" applyAlignment="1" applyProtection="1">
      <alignment horizontal="left"/>
    </xf>
    <xf numFmtId="4" fontId="16" fillId="2" borderId="8" xfId="17" applyNumberFormat="1" applyFont="1" applyFill="1" applyBorder="1" applyProtection="1">
      <alignment horizontal="right" vertical="center" shrinkToFit="1"/>
    </xf>
    <xf numFmtId="49" fontId="17" fillId="2" borderId="0" xfId="0" applyNumberFormat="1" applyFont="1" applyFill="1" applyBorder="1" applyAlignment="1" applyProtection="1"/>
    <xf numFmtId="0" fontId="17" fillId="2" borderId="0" xfId="0" applyFont="1" applyFill="1"/>
    <xf numFmtId="49" fontId="2" fillId="2" borderId="0" xfId="0" applyNumberFormat="1" applyFont="1" applyFill="1" applyBorder="1" applyAlignment="1" applyProtection="1">
      <alignment horizontal="center" vertical="center"/>
    </xf>
    <xf numFmtId="0" fontId="17" fillId="2" borderId="8" xfId="0" applyFont="1" applyFill="1" applyBorder="1" applyAlignment="1" applyProtection="1">
      <alignment horizontal="center" vertical="center"/>
    </xf>
    <xf numFmtId="49" fontId="17" fillId="2" borderId="8" xfId="0" applyNumberFormat="1" applyFont="1" applyFill="1" applyBorder="1" applyAlignment="1" applyProtection="1">
      <alignment horizontal="left" wrapText="1"/>
    </xf>
    <xf numFmtId="49" fontId="2" fillId="2" borderId="8" xfId="0" applyNumberFormat="1" applyFont="1" applyFill="1" applyBorder="1" applyAlignment="1" applyProtection="1">
      <alignment horizontal="center" wrapText="1"/>
    </xf>
    <xf numFmtId="49" fontId="18" fillId="2" borderId="8" xfId="0" applyNumberFormat="1" applyFont="1" applyFill="1" applyBorder="1" applyAlignment="1" applyProtection="1">
      <alignment horizontal="center"/>
    </xf>
    <xf numFmtId="49" fontId="26" fillId="2" borderId="8" xfId="0" applyNumberFormat="1" applyFont="1" applyFill="1" applyBorder="1" applyAlignment="1" applyProtection="1">
      <alignment horizontal="left" wrapText="1"/>
    </xf>
    <xf numFmtId="49" fontId="4" fillId="2" borderId="8" xfId="0" applyNumberFormat="1" applyFont="1" applyFill="1" applyBorder="1" applyAlignment="1" applyProtection="1">
      <alignment horizontal="center" wrapText="1"/>
    </xf>
    <xf numFmtId="49" fontId="22" fillId="2" borderId="8" xfId="0" applyNumberFormat="1" applyFont="1" applyFill="1" applyBorder="1" applyAlignment="1" applyProtection="1">
      <alignment horizontal="center"/>
    </xf>
    <xf numFmtId="4" fontId="24" fillId="2" borderId="8" xfId="0" applyNumberFormat="1" applyFont="1" applyFill="1" applyBorder="1" applyAlignment="1" applyProtection="1">
      <alignment horizontal="right"/>
    </xf>
    <xf numFmtId="165" fontId="17" fillId="2" borderId="8" xfId="0" applyNumberFormat="1" applyFont="1" applyFill="1" applyBorder="1" applyAlignment="1" applyProtection="1">
      <alignment horizontal="left" wrapText="1"/>
    </xf>
    <xf numFmtId="49" fontId="11" fillId="2" borderId="8" xfId="0" applyNumberFormat="1" applyFont="1" applyFill="1" applyBorder="1" applyAlignment="1" applyProtection="1">
      <alignment horizontal="center" wrapText="1"/>
    </xf>
    <xf numFmtId="49" fontId="19" fillId="2" borderId="8" xfId="18" applyNumberFormat="1" applyFont="1" applyFill="1" applyBorder="1" applyProtection="1">
      <alignment horizontal="center" vertical="center" shrinkToFit="1"/>
    </xf>
    <xf numFmtId="0" fontId="2" fillId="2" borderId="8" xfId="0" applyFont="1" applyFill="1" applyBorder="1" applyAlignment="1" applyProtection="1">
      <alignment vertical="center" wrapText="1"/>
    </xf>
    <xf numFmtId="49" fontId="2" fillId="2" borderId="8" xfId="0" applyNumberFormat="1" applyFont="1" applyFill="1" applyBorder="1" applyAlignment="1" applyProtection="1">
      <alignment vertical="center"/>
    </xf>
    <xf numFmtId="49" fontId="4" fillId="2" borderId="8" xfId="0" applyNumberFormat="1" applyFont="1" applyFill="1" applyBorder="1" applyAlignment="1" applyProtection="1">
      <alignment horizontal="left" wrapText="1"/>
    </xf>
    <xf numFmtId="49" fontId="4" fillId="2" borderId="8" xfId="0" applyNumberFormat="1" applyFont="1" applyFill="1" applyBorder="1" applyAlignment="1" applyProtection="1">
      <alignment horizontal="center"/>
    </xf>
    <xf numFmtId="4" fontId="4" fillId="2" borderId="8" xfId="0" applyNumberFormat="1" applyFont="1" applyFill="1" applyBorder="1" applyAlignment="1" applyProtection="1">
      <alignment horizontal="right"/>
    </xf>
    <xf numFmtId="0" fontId="2" fillId="2" borderId="8" xfId="0" applyFont="1" applyFill="1" applyBorder="1" applyAlignment="1" applyProtection="1"/>
    <xf numFmtId="0" fontId="3" fillId="2" borderId="8" xfId="0" applyFont="1" applyFill="1" applyBorder="1" applyAlignment="1" applyProtection="1"/>
    <xf numFmtId="0" fontId="3" fillId="2" borderId="8" xfId="0" applyFont="1" applyFill="1" applyBorder="1" applyAlignment="1" applyProtection="1">
      <alignment horizontal="center"/>
    </xf>
    <xf numFmtId="4" fontId="11" fillId="2" borderId="8" xfId="0" applyNumberFormat="1" applyFont="1" applyFill="1" applyBorder="1" applyAlignment="1" applyProtection="1">
      <alignment horizontal="right"/>
    </xf>
    <xf numFmtId="49" fontId="2" fillId="2" borderId="8" xfId="0" applyNumberFormat="1" applyFont="1" applyFill="1" applyBorder="1" applyAlignment="1" applyProtection="1">
      <alignment horizontal="left" wrapText="1"/>
    </xf>
    <xf numFmtId="49" fontId="2" fillId="2" borderId="8" xfId="0" applyNumberFormat="1" applyFont="1" applyFill="1" applyBorder="1" applyAlignment="1" applyProtection="1">
      <alignment horizontal="center"/>
    </xf>
    <xf numFmtId="49" fontId="8" fillId="2" borderId="8" xfId="0" applyNumberFormat="1" applyFont="1" applyFill="1" applyBorder="1" applyAlignment="1" applyProtection="1">
      <alignment horizontal="center"/>
    </xf>
    <xf numFmtId="49" fontId="8" fillId="2" borderId="8" xfId="0" applyNumberFormat="1" applyFont="1" applyFill="1" applyBorder="1" applyAlignment="1" applyProtection="1">
      <alignment horizontal="center" wrapText="1"/>
    </xf>
    <xf numFmtId="49" fontId="11" fillId="2" borderId="8" xfId="0" applyNumberFormat="1" applyFont="1" applyFill="1" applyBorder="1" applyAlignment="1" applyProtection="1">
      <alignment horizontal="center"/>
    </xf>
    <xf numFmtId="49" fontId="11" fillId="2" borderId="8" xfId="0" applyNumberFormat="1" applyFont="1" applyFill="1" applyBorder="1" applyAlignment="1" applyProtection="1">
      <alignment horizontal="left" wrapText="1"/>
    </xf>
    <xf numFmtId="0" fontId="2" fillId="2" borderId="8" xfId="0" applyFont="1" applyFill="1" applyBorder="1" applyAlignment="1" applyProtection="1">
      <alignment horizontal="center" vertical="center"/>
    </xf>
    <xf numFmtId="49" fontId="2" fillId="2" borderId="8" xfId="0" applyNumberFormat="1" applyFont="1" applyFill="1" applyBorder="1" applyAlignment="1" applyProtection="1">
      <alignment horizontal="center" vertical="center"/>
    </xf>
    <xf numFmtId="0" fontId="18" fillId="0" borderId="8" xfId="0" applyFont="1" applyBorder="1" applyAlignment="1">
      <alignment horizontal="center" wrapText="1"/>
    </xf>
    <xf numFmtId="0" fontId="18" fillId="2" borderId="8" xfId="0" applyFont="1" applyFill="1" applyBorder="1" applyAlignment="1">
      <alignment horizontal="center" vertical="center" wrapText="1"/>
    </xf>
    <xf numFmtId="4" fontId="19" fillId="2" borderId="8" xfId="18" applyNumberFormat="1" applyFont="1" applyFill="1" applyBorder="1" applyProtection="1">
      <alignment horizontal="center" vertical="center" shrinkToFit="1"/>
    </xf>
    <xf numFmtId="49" fontId="18" fillId="2" borderId="8" xfId="0" applyNumberFormat="1" applyFont="1" applyFill="1" applyBorder="1" applyAlignment="1">
      <alignment horizontal="center" vertical="center" wrapText="1"/>
    </xf>
    <xf numFmtId="49" fontId="19" fillId="2" borderId="8" xfId="18" applyNumberFormat="1" applyFont="1" applyFill="1" applyBorder="1" applyAlignment="1" applyProtection="1">
      <alignment horizontal="center" vertical="center" shrinkToFit="1"/>
    </xf>
    <xf numFmtId="0" fontId="18" fillId="2" borderId="0" xfId="0" applyNumberFormat="1" applyFont="1" applyFill="1" applyBorder="1" applyAlignment="1" applyProtection="1">
      <alignment horizontal="left"/>
    </xf>
    <xf numFmtId="0" fontId="18" fillId="2" borderId="0" xfId="0" applyNumberFormat="1" applyFont="1" applyFill="1" applyBorder="1" applyAlignment="1" applyProtection="1"/>
    <xf numFmtId="0" fontId="18" fillId="2" borderId="8" xfId="0" applyNumberFormat="1" applyFont="1" applyFill="1" applyBorder="1" applyAlignment="1" applyProtection="1">
      <alignment horizontal="center" vertical="center"/>
    </xf>
    <xf numFmtId="0" fontId="18" fillId="2" borderId="8" xfId="0" applyNumberFormat="1" applyFont="1" applyFill="1" applyBorder="1" applyAlignment="1" applyProtection="1">
      <alignment horizontal="center"/>
    </xf>
    <xf numFmtId="0" fontId="18" fillId="2" borderId="0" xfId="0" applyNumberFormat="1" applyFont="1" applyFill="1" applyBorder="1" applyAlignment="1" applyProtection="1">
      <alignment horizontal="center"/>
    </xf>
    <xf numFmtId="0" fontId="18" fillId="2" borderId="0" xfId="0" applyNumberFormat="1" applyFont="1" applyFill="1"/>
    <xf numFmtId="0" fontId="18" fillId="0" borderId="8" xfId="0" applyFont="1" applyBorder="1" applyAlignment="1">
      <alignment vertical="center" wrapText="1"/>
    </xf>
    <xf numFmtId="0" fontId="5" fillId="2" borderId="8" xfId="0" applyFont="1" applyFill="1" applyBorder="1" applyAlignment="1">
      <alignment horizontal="center" vertical="center"/>
    </xf>
    <xf numFmtId="49" fontId="5" fillId="2" borderId="8" xfId="0" applyNumberFormat="1" applyFont="1" applyFill="1" applyBorder="1" applyAlignment="1">
      <alignment horizontal="center" vertical="center"/>
    </xf>
    <xf numFmtId="0" fontId="7" fillId="2" borderId="8" xfId="1" applyNumberFormat="1" applyFont="1" applyFill="1" applyBorder="1" applyProtection="1">
      <alignment horizontal="left" wrapText="1"/>
    </xf>
    <xf numFmtId="49" fontId="7" fillId="2" borderId="8" xfId="2" applyNumberFormat="1" applyFont="1" applyFill="1" applyBorder="1" applyAlignment="1" applyProtection="1">
      <alignment horizontal="center" wrapText="1"/>
    </xf>
    <xf numFmtId="49" fontId="7" fillId="2" borderId="8" xfId="3" applyNumberFormat="1" applyFont="1" applyFill="1" applyBorder="1" applyAlignment="1" applyProtection="1">
      <alignment horizontal="center"/>
    </xf>
    <xf numFmtId="4" fontId="7" fillId="2" borderId="8" xfId="4" applyNumberFormat="1" applyFont="1" applyFill="1" applyBorder="1" applyAlignment="1" applyProtection="1">
      <alignment horizontal="center"/>
    </xf>
    <xf numFmtId="4" fontId="8" fillId="2" borderId="8" xfId="0" applyNumberFormat="1" applyFont="1" applyFill="1" applyBorder="1" applyAlignment="1">
      <alignment horizontal="center"/>
    </xf>
    <xf numFmtId="0" fontId="7" fillId="2" borderId="8" xfId="5" applyNumberFormat="1" applyFont="1" applyFill="1" applyBorder="1" applyProtection="1">
      <alignment horizontal="left" wrapText="1"/>
    </xf>
    <xf numFmtId="49" fontId="7" fillId="2" borderId="8" xfId="6" applyNumberFormat="1" applyFont="1" applyFill="1" applyBorder="1" applyAlignment="1" applyProtection="1">
      <alignment horizontal="center" wrapText="1"/>
    </xf>
    <xf numFmtId="49" fontId="7" fillId="2" borderId="8" xfId="7" applyNumberFormat="1" applyFont="1" applyFill="1" applyBorder="1" applyAlignment="1" applyProtection="1">
      <alignment horizontal="center"/>
    </xf>
    <xf numFmtId="0" fontId="10" fillId="2" borderId="8" xfId="8" applyNumberFormat="1" applyFont="1" applyFill="1" applyBorder="1" applyAlignment="1" applyProtection="1">
      <alignment horizontal="center"/>
    </xf>
    <xf numFmtId="0" fontId="7" fillId="2" borderId="8" xfId="9" applyNumberFormat="1" applyFont="1" applyFill="1" applyBorder="1" applyProtection="1">
      <alignment horizontal="left" wrapText="1" indent="1"/>
    </xf>
    <xf numFmtId="49" fontId="7" fillId="2" borderId="8" xfId="10" applyNumberFormat="1" applyFont="1" applyFill="1" applyBorder="1" applyAlignment="1" applyProtection="1">
      <alignment horizontal="center" wrapText="1"/>
    </xf>
    <xf numFmtId="49" fontId="7" fillId="2" borderId="8" xfId="11" applyNumberFormat="1" applyFont="1" applyFill="1" applyBorder="1" applyAlignment="1" applyProtection="1">
      <alignment horizontal="center"/>
    </xf>
    <xf numFmtId="4" fontId="7" fillId="2" borderId="8" xfId="12" applyNumberFormat="1" applyFont="1" applyFill="1" applyBorder="1" applyAlignment="1" applyProtection="1">
      <alignment horizontal="center"/>
    </xf>
    <xf numFmtId="0" fontId="6" fillId="2" borderId="8" xfId="13" applyNumberFormat="1" applyFont="1" applyFill="1" applyBorder="1" applyProtection="1">
      <alignment horizontal="left" wrapText="1" indent="2"/>
    </xf>
    <xf numFmtId="49" fontId="6" fillId="2" borderId="8" xfId="6" applyNumberFormat="1" applyFont="1" applyFill="1" applyBorder="1" applyAlignment="1" applyProtection="1">
      <alignment horizontal="center" wrapText="1"/>
    </xf>
    <xf numFmtId="0" fontId="6" fillId="2" borderId="8" xfId="14" applyNumberFormat="1" applyFont="1" applyFill="1" applyBorder="1" applyProtection="1">
      <alignment horizontal="left" wrapText="1" indent="2"/>
    </xf>
    <xf numFmtId="49" fontId="6" fillId="2" borderId="8" xfId="15" applyNumberFormat="1" applyFont="1" applyFill="1" applyBorder="1" applyAlignment="1" applyProtection="1">
      <alignment horizontal="center" shrinkToFit="1"/>
    </xf>
    <xf numFmtId="49" fontId="6" fillId="2" borderId="8" xfId="16" applyNumberFormat="1" applyFont="1" applyFill="1" applyBorder="1" applyAlignment="1" applyProtection="1">
      <alignment horizontal="center" shrinkToFit="1"/>
    </xf>
    <xf numFmtId="4" fontId="6" fillId="2" borderId="8" xfId="12" applyNumberFormat="1" applyFont="1" applyFill="1" applyBorder="1" applyAlignment="1" applyProtection="1">
      <alignment horizontal="center"/>
    </xf>
    <xf numFmtId="0" fontId="6" fillId="2" borderId="8" xfId="14" applyNumberFormat="1" applyFill="1" applyBorder="1" applyProtection="1">
      <alignment horizontal="left" wrapText="1" indent="2"/>
    </xf>
    <xf numFmtId="49" fontId="6" fillId="2" borderId="8" xfId="15" applyNumberFormat="1" applyFill="1" applyBorder="1" applyAlignment="1" applyProtection="1">
      <alignment horizontal="center" shrinkToFit="1"/>
    </xf>
    <xf numFmtId="49" fontId="6" fillId="2" borderId="8" xfId="16" applyNumberFormat="1" applyFill="1" applyBorder="1" applyAlignment="1" applyProtection="1">
      <alignment horizontal="center" shrinkToFit="1"/>
    </xf>
    <xf numFmtId="4" fontId="11" fillId="2" borderId="8" xfId="0" applyNumberFormat="1" applyFont="1" applyFill="1" applyBorder="1" applyAlignment="1">
      <alignment horizontal="center"/>
    </xf>
    <xf numFmtId="0" fontId="7" fillId="2" borderId="8" xfId="14" applyNumberFormat="1" applyFont="1" applyFill="1" applyBorder="1" applyProtection="1">
      <alignment horizontal="left" wrapText="1" indent="2"/>
    </xf>
    <xf numFmtId="4" fontId="8" fillId="2" borderId="8" xfId="0" applyNumberFormat="1" applyFont="1" applyFill="1" applyBorder="1" applyAlignment="1">
      <alignment horizontal="right"/>
    </xf>
    <xf numFmtId="4" fontId="6" fillId="2" borderId="8" xfId="12" applyNumberFormat="1" applyFill="1" applyBorder="1" applyAlignment="1" applyProtection="1">
      <alignment horizontal="center"/>
    </xf>
    <xf numFmtId="4" fontId="11" fillId="2" borderId="8" xfId="0" applyNumberFormat="1" applyFont="1" applyFill="1" applyBorder="1" applyAlignment="1">
      <alignment horizontal="right"/>
    </xf>
    <xf numFmtId="0" fontId="14" fillId="0" borderId="0" xfId="0" applyFont="1" applyAlignment="1">
      <alignment wrapText="1"/>
    </xf>
    <xf numFmtId="0" fontId="2" fillId="2" borderId="8" xfId="0" applyFont="1" applyFill="1" applyBorder="1" applyAlignment="1" applyProtection="1">
      <alignment horizontal="center" vertical="center"/>
    </xf>
    <xf numFmtId="4" fontId="8" fillId="2" borderId="8" xfId="0" applyNumberFormat="1" applyFont="1" applyFill="1" applyBorder="1" applyAlignment="1">
      <alignment horizontal="center"/>
    </xf>
    <xf numFmtId="49" fontId="17" fillId="2" borderId="0" xfId="0" applyNumberFormat="1" applyFont="1" applyFill="1" applyBorder="1" applyAlignment="1" applyProtection="1">
      <alignment horizontal="left" wrapText="1"/>
    </xf>
    <xf numFmtId="49" fontId="2" fillId="2" borderId="0" xfId="0" applyNumberFormat="1" applyFont="1" applyFill="1" applyBorder="1" applyAlignment="1" applyProtection="1">
      <alignment horizontal="center" wrapText="1"/>
    </xf>
    <xf numFmtId="49" fontId="18" fillId="2" borderId="0" xfId="0" applyNumberFormat="1" applyFont="1" applyFill="1" applyBorder="1" applyAlignment="1" applyProtection="1">
      <alignment horizontal="center"/>
    </xf>
    <xf numFmtId="4" fontId="20" fillId="2" borderId="0" xfId="0" applyNumberFormat="1" applyFont="1" applyFill="1" applyBorder="1" applyAlignment="1" applyProtection="1">
      <alignment horizontal="right"/>
    </xf>
    <xf numFmtId="49" fontId="22" fillId="2" borderId="12" xfId="0" applyNumberFormat="1" applyFont="1" applyFill="1" applyBorder="1" applyAlignment="1">
      <alignment horizontal="center" wrapText="1"/>
    </xf>
    <xf numFmtId="0" fontId="18" fillId="2" borderId="8" xfId="0" applyFont="1" applyFill="1" applyBorder="1" applyAlignment="1">
      <alignment horizontal="center" wrapText="1"/>
    </xf>
    <xf numFmtId="4" fontId="20" fillId="2" borderId="8" xfId="0" applyNumberFormat="1" applyFont="1" applyFill="1" applyBorder="1" applyAlignment="1">
      <alignment wrapText="1"/>
    </xf>
    <xf numFmtId="4" fontId="16" fillId="2" borderId="12" xfId="0" applyNumberFormat="1" applyFont="1" applyFill="1" applyBorder="1" applyAlignment="1">
      <alignment horizontal="right"/>
    </xf>
    <xf numFmtId="49" fontId="0" fillId="3" borderId="12" xfId="0" applyNumberFormat="1" applyFont="1" applyFill="1" applyBorder="1" applyAlignment="1">
      <alignment horizontal="left" wrapText="1"/>
    </xf>
    <xf numFmtId="49" fontId="21" fillId="3" borderId="12" xfId="0" applyNumberFormat="1" applyFont="1" applyFill="1" applyBorder="1" applyAlignment="1">
      <alignment horizontal="left" wrapText="1"/>
    </xf>
    <xf numFmtId="4" fontId="27" fillId="2" borderId="12" xfId="0" applyNumberFormat="1" applyFont="1" applyFill="1" applyBorder="1" applyAlignment="1">
      <alignment horizontal="center"/>
    </xf>
    <xf numFmtId="4" fontId="8" fillId="2" borderId="8" xfId="0" applyNumberFormat="1" applyFont="1" applyFill="1" applyBorder="1" applyAlignment="1"/>
    <xf numFmtId="0" fontId="20" fillId="2" borderId="0" xfId="0" applyFont="1" applyFill="1" applyBorder="1" applyAlignment="1" applyProtection="1"/>
    <xf numFmtId="0" fontId="20" fillId="2" borderId="0" xfId="0" applyFont="1" applyFill="1" applyBorder="1" applyAlignment="1" applyProtection="1">
      <alignment horizontal="right"/>
    </xf>
    <xf numFmtId="49" fontId="20" fillId="2" borderId="0" xfId="0" applyNumberFormat="1" applyFont="1" applyFill="1" applyBorder="1" applyAlignment="1" applyProtection="1">
      <alignment horizontal="right"/>
    </xf>
    <xf numFmtId="0" fontId="24" fillId="2" borderId="0" xfId="0" applyFont="1" applyFill="1" applyBorder="1" applyAlignment="1" applyProtection="1">
      <alignment horizontal="center"/>
    </xf>
    <xf numFmtId="49" fontId="20" fillId="2" borderId="8" xfId="0" applyNumberFormat="1" applyFont="1" applyFill="1" applyBorder="1" applyAlignment="1" applyProtection="1">
      <alignment horizontal="center" vertical="center"/>
    </xf>
    <xf numFmtId="4" fontId="20" fillId="2" borderId="8" xfId="0" applyNumberFormat="1" applyFont="1" applyFill="1" applyBorder="1" applyAlignment="1">
      <alignment vertical="center" wrapText="1"/>
    </xf>
    <xf numFmtId="4" fontId="24" fillId="2" borderId="8" xfId="0" applyNumberFormat="1" applyFont="1" applyFill="1" applyBorder="1" applyAlignment="1">
      <alignment wrapText="1"/>
    </xf>
    <xf numFmtId="49" fontId="20" fillId="2" borderId="0" xfId="0" applyNumberFormat="1" applyFont="1" applyFill="1" applyBorder="1" applyAlignment="1" applyProtection="1">
      <alignment horizontal="center" vertical="center"/>
    </xf>
    <xf numFmtId="0" fontId="20" fillId="2" borderId="0" xfId="0" applyFont="1" applyFill="1"/>
    <xf numFmtId="0" fontId="20" fillId="2" borderId="0" xfId="0" applyFont="1" applyFill="1" applyBorder="1" applyAlignment="1" applyProtection="1">
      <alignment horizontal="left"/>
    </xf>
    <xf numFmtId="49" fontId="20" fillId="2" borderId="0" xfId="0" applyNumberFormat="1" applyFont="1" applyFill="1" applyBorder="1" applyAlignment="1" applyProtection="1"/>
    <xf numFmtId="49" fontId="20" fillId="2" borderId="8" xfId="0" applyNumberFormat="1" applyFont="1" applyFill="1" applyBorder="1" applyAlignment="1" applyProtection="1">
      <alignment horizontal="center" vertical="center" wrapText="1"/>
    </xf>
    <xf numFmtId="0" fontId="20" fillId="2" borderId="8" xfId="0" applyFont="1" applyFill="1" applyBorder="1" applyAlignment="1" applyProtection="1">
      <alignment horizontal="right"/>
    </xf>
    <xf numFmtId="0" fontId="20" fillId="2" borderId="8" xfId="0" applyFont="1" applyFill="1" applyBorder="1" applyAlignment="1" applyProtection="1"/>
    <xf numFmtId="4" fontId="16" fillId="2" borderId="8" xfId="0" applyNumberFormat="1" applyFont="1" applyFill="1" applyBorder="1" applyAlignment="1">
      <alignment horizontal="right"/>
    </xf>
    <xf numFmtId="0" fontId="1" fillId="2" borderId="0" xfId="0" applyFont="1" applyFill="1" applyBorder="1" applyAlignment="1" applyProtection="1">
      <alignment horizontal="center"/>
    </xf>
    <xf numFmtId="0" fontId="2" fillId="2" borderId="0" xfId="0" applyFont="1" applyFill="1" applyBorder="1" applyAlignment="1" applyProtection="1">
      <alignment horizontal="center"/>
    </xf>
    <xf numFmtId="49" fontId="2" fillId="2" borderId="5" xfId="0" applyNumberFormat="1" applyFont="1" applyFill="1" applyBorder="1" applyAlignment="1" applyProtection="1">
      <alignment horizontal="left" wrapText="1"/>
    </xf>
    <xf numFmtId="49" fontId="3" fillId="2" borderId="5" xfId="0" applyNumberFormat="1" applyFont="1" applyFill="1" applyBorder="1" applyAlignment="1" applyProtection="1">
      <alignment wrapText="1"/>
    </xf>
    <xf numFmtId="49" fontId="2" fillId="2" borderId="6" xfId="0" applyNumberFormat="1" applyFont="1" applyFill="1" applyBorder="1" applyAlignment="1" applyProtection="1">
      <alignment horizontal="left" wrapText="1"/>
    </xf>
    <xf numFmtId="0" fontId="2" fillId="2" borderId="8" xfId="0" applyFont="1" applyFill="1" applyBorder="1" applyAlignment="1" applyProtection="1">
      <alignment horizontal="center" vertical="center" wrapText="1"/>
    </xf>
    <xf numFmtId="49" fontId="20" fillId="2" borderId="8" xfId="0" applyNumberFormat="1" applyFont="1" applyFill="1" applyBorder="1" applyAlignment="1" applyProtection="1">
      <alignment horizontal="center" vertical="center" wrapText="1"/>
    </xf>
    <xf numFmtId="0" fontId="18" fillId="2" borderId="8" xfId="0" applyNumberFormat="1" applyFont="1" applyFill="1" applyBorder="1" applyAlignment="1" applyProtection="1">
      <alignment horizontal="center" vertical="center" wrapText="1"/>
    </xf>
    <xf numFmtId="0" fontId="17" fillId="2" borderId="8" xfId="0" applyFont="1" applyFill="1" applyBorder="1" applyAlignment="1" applyProtection="1">
      <alignment horizontal="center" vertical="center" wrapText="1"/>
    </xf>
    <xf numFmtId="49" fontId="2" fillId="2" borderId="8" xfId="0" applyNumberFormat="1" applyFont="1" applyFill="1" applyBorder="1" applyAlignment="1" applyProtection="1">
      <alignment horizontal="center" vertical="center" wrapText="1"/>
    </xf>
    <xf numFmtId="0" fontId="2" fillId="2" borderId="8" xfId="0" applyFont="1" applyFill="1" applyBorder="1" applyAlignment="1" applyProtection="1">
      <alignment horizontal="center" vertical="center"/>
    </xf>
    <xf numFmtId="49" fontId="20" fillId="2" borderId="8" xfId="0" applyNumberFormat="1" applyFont="1" applyFill="1" applyBorder="1" applyAlignment="1" applyProtection="1">
      <alignment horizontal="center" vertical="center"/>
    </xf>
    <xf numFmtId="49" fontId="2" fillId="2" borderId="0" xfId="0" applyNumberFormat="1" applyFont="1" applyFill="1" applyBorder="1" applyAlignment="1" applyProtection="1">
      <alignment horizontal="right"/>
    </xf>
    <xf numFmtId="0" fontId="5" fillId="2" borderId="8" xfId="0" applyFont="1" applyFill="1" applyBorder="1" applyAlignment="1">
      <alignment horizontal="center" vertical="center" wrapText="1"/>
    </xf>
    <xf numFmtId="49" fontId="5" fillId="2" borderId="8" xfId="0" applyNumberFormat="1" applyFont="1" applyFill="1" applyBorder="1" applyAlignment="1">
      <alignment horizontal="center" vertical="center" wrapText="1"/>
    </xf>
  </cellXfs>
  <cellStyles count="19">
    <cellStyle name="xl103" xfId="11"/>
    <cellStyle name="xl105" xfId="12"/>
    <cellStyle name="xl119" xfId="5"/>
    <cellStyle name="xl120" xfId="9"/>
    <cellStyle name="xl121" xfId="13"/>
    <cellStyle name="xl123" xfId="14"/>
    <cellStyle name="xl126" xfId="10"/>
    <cellStyle name="xl127" xfId="15"/>
    <cellStyle name="xl128" xfId="16"/>
    <cellStyle name="xl133" xfId="8"/>
    <cellStyle name="xl40" xfId="18"/>
    <cellStyle name="xl42" xfId="2"/>
    <cellStyle name="xl43" xfId="6"/>
    <cellStyle name="xl46" xfId="17"/>
    <cellStyle name="xl50" xfId="3"/>
    <cellStyle name="xl51" xfId="7"/>
    <cellStyle name="xl56" xfId="4"/>
    <cellStyle name="xl89" xfId="1"/>
    <cellStyle name="Обычный" xfId="0" builtinId="0"/>
  </cellStyles>
  <dxfs count="18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164"/>
  <sheetViews>
    <sheetView showGridLines="0" view="pageBreakPreview" topLeftCell="A138" zoomScale="70" zoomScaleNormal="130" zoomScaleSheetLayoutView="70" workbookViewId="0">
      <selection activeCell="J155" sqref="J155"/>
    </sheetView>
  </sheetViews>
  <sheetFormatPr defaultColWidth="9.109375" defaultRowHeight="12.75" customHeight="1" x14ac:dyDescent="0.25"/>
  <cols>
    <col min="1" max="1" width="43.6640625" style="38" customWidth="1"/>
    <col min="2" max="2" width="6.109375" style="6" customWidth="1"/>
    <col min="3" max="3" width="30.6640625" style="78" customWidth="1"/>
    <col min="4" max="4" width="21" style="132" customWidth="1"/>
    <col min="5" max="5" width="18.6640625" style="132" customWidth="1"/>
    <col min="6" max="6" width="18.6640625" style="6" customWidth="1"/>
    <col min="7" max="7" width="14.44140625" style="6" customWidth="1"/>
    <col min="8" max="8" width="16.77734375" style="6" customWidth="1"/>
    <col min="9" max="16384" width="9.109375" style="6"/>
  </cols>
  <sheetData>
    <row r="2" spans="1:6" ht="13.8" x14ac:dyDescent="0.25">
      <c r="A2" s="139"/>
      <c r="B2" s="139"/>
      <c r="C2" s="139"/>
      <c r="D2" s="139"/>
      <c r="E2" s="124"/>
      <c r="F2" s="9"/>
    </row>
    <row r="3" spans="1:6" ht="16.95" customHeight="1" x14ac:dyDescent="0.25">
      <c r="A3" s="139" t="s">
        <v>0</v>
      </c>
      <c r="B3" s="139"/>
      <c r="C3" s="139"/>
      <c r="D3" s="139"/>
      <c r="E3" s="125"/>
      <c r="F3" s="10" t="s">
        <v>1</v>
      </c>
    </row>
    <row r="4" spans="1:6" ht="13.2" x14ac:dyDescent="0.25">
      <c r="A4" s="35"/>
      <c r="B4" s="1"/>
      <c r="C4" s="73"/>
      <c r="D4" s="133"/>
      <c r="E4" s="126" t="s">
        <v>2</v>
      </c>
      <c r="F4" s="11" t="s">
        <v>3</v>
      </c>
    </row>
    <row r="5" spans="1:6" ht="13.2" x14ac:dyDescent="0.25">
      <c r="A5" s="140" t="s">
        <v>800</v>
      </c>
      <c r="B5" s="140"/>
      <c r="C5" s="140"/>
      <c r="D5" s="140"/>
      <c r="E5" s="125" t="s">
        <v>4</v>
      </c>
      <c r="F5" s="12">
        <v>44256</v>
      </c>
    </row>
    <row r="6" spans="1:6" ht="13.2" x14ac:dyDescent="0.25">
      <c r="A6" s="37"/>
      <c r="B6" s="4"/>
      <c r="C6" s="74"/>
      <c r="D6" s="134"/>
      <c r="E6" s="125" t="s">
        <v>6</v>
      </c>
      <c r="F6" s="13" t="s">
        <v>16</v>
      </c>
    </row>
    <row r="7" spans="1:6" ht="13.2" x14ac:dyDescent="0.25">
      <c r="A7" s="35" t="s">
        <v>7</v>
      </c>
      <c r="B7" s="141" t="s">
        <v>13</v>
      </c>
      <c r="C7" s="142"/>
      <c r="D7" s="142"/>
      <c r="E7" s="125" t="s">
        <v>8</v>
      </c>
      <c r="F7" s="13" t="s">
        <v>17</v>
      </c>
    </row>
    <row r="8" spans="1:6" ht="13.2" x14ac:dyDescent="0.25">
      <c r="A8" s="35" t="s">
        <v>9</v>
      </c>
      <c r="B8" s="143" t="s">
        <v>14</v>
      </c>
      <c r="C8" s="143"/>
      <c r="D8" s="143"/>
      <c r="E8" s="125" t="s">
        <v>10</v>
      </c>
      <c r="F8" s="15" t="s">
        <v>18</v>
      </c>
    </row>
    <row r="9" spans="1:6" ht="13.2" x14ac:dyDescent="0.25">
      <c r="A9" s="35" t="s">
        <v>559</v>
      </c>
      <c r="B9" s="14"/>
      <c r="C9" s="73"/>
      <c r="D9" s="134"/>
      <c r="E9" s="125"/>
      <c r="F9" s="17"/>
    </row>
    <row r="10" spans="1:6" ht="13.2" x14ac:dyDescent="0.25">
      <c r="A10" s="35" t="s">
        <v>15</v>
      </c>
      <c r="B10" s="14"/>
      <c r="C10" s="73"/>
      <c r="D10" s="134"/>
      <c r="E10" s="125" t="s">
        <v>11</v>
      </c>
      <c r="F10" s="18" t="s">
        <v>12</v>
      </c>
    </row>
    <row r="11" spans="1:6" ht="20.25" customHeight="1" x14ac:dyDescent="0.25">
      <c r="A11" s="139" t="s">
        <v>19</v>
      </c>
      <c r="B11" s="139"/>
      <c r="C11" s="139"/>
      <c r="D11" s="139"/>
      <c r="E11" s="127"/>
      <c r="F11" s="19"/>
    </row>
    <row r="12" spans="1:6" ht="4.2" customHeight="1" x14ac:dyDescent="0.25">
      <c r="A12" s="147" t="s">
        <v>20</v>
      </c>
      <c r="B12" s="144" t="s">
        <v>21</v>
      </c>
      <c r="C12" s="146" t="s">
        <v>22</v>
      </c>
      <c r="D12" s="145" t="s">
        <v>23</v>
      </c>
      <c r="E12" s="145" t="s">
        <v>24</v>
      </c>
      <c r="F12" s="148" t="s">
        <v>25</v>
      </c>
    </row>
    <row r="13" spans="1:6" ht="3.6" customHeight="1" x14ac:dyDescent="0.25">
      <c r="A13" s="147"/>
      <c r="B13" s="144"/>
      <c r="C13" s="146"/>
      <c r="D13" s="145"/>
      <c r="E13" s="145"/>
      <c r="F13" s="148"/>
    </row>
    <row r="14" spans="1:6" ht="3" customHeight="1" x14ac:dyDescent="0.25">
      <c r="A14" s="147"/>
      <c r="B14" s="144"/>
      <c r="C14" s="146"/>
      <c r="D14" s="145"/>
      <c r="E14" s="145"/>
      <c r="F14" s="148"/>
    </row>
    <row r="15" spans="1:6" ht="3" customHeight="1" x14ac:dyDescent="0.25">
      <c r="A15" s="147"/>
      <c r="B15" s="144"/>
      <c r="C15" s="146"/>
      <c r="D15" s="145"/>
      <c r="E15" s="145"/>
      <c r="F15" s="148"/>
    </row>
    <row r="16" spans="1:6" ht="3" customHeight="1" x14ac:dyDescent="0.25">
      <c r="A16" s="147"/>
      <c r="B16" s="144"/>
      <c r="C16" s="146"/>
      <c r="D16" s="145"/>
      <c r="E16" s="145"/>
      <c r="F16" s="148"/>
    </row>
    <row r="17" spans="1:8" ht="3" customHeight="1" x14ac:dyDescent="0.25">
      <c r="A17" s="147"/>
      <c r="B17" s="144"/>
      <c r="C17" s="146"/>
      <c r="D17" s="145"/>
      <c r="E17" s="145"/>
      <c r="F17" s="148"/>
    </row>
    <row r="18" spans="1:8" ht="23.4" customHeight="1" x14ac:dyDescent="0.25">
      <c r="A18" s="147"/>
      <c r="B18" s="144"/>
      <c r="C18" s="146"/>
      <c r="D18" s="145"/>
      <c r="E18" s="145"/>
      <c r="F18" s="148"/>
    </row>
    <row r="19" spans="1:8" ht="12.6" customHeight="1" x14ac:dyDescent="0.25">
      <c r="A19" s="40">
        <v>1</v>
      </c>
      <c r="B19" s="66">
        <v>2</v>
      </c>
      <c r="C19" s="75">
        <v>3</v>
      </c>
      <c r="D19" s="128" t="s">
        <v>26</v>
      </c>
      <c r="E19" s="128" t="s">
        <v>27</v>
      </c>
      <c r="F19" s="67" t="s">
        <v>28</v>
      </c>
    </row>
    <row r="20" spans="1:8" ht="18.600000000000001" customHeight="1" x14ac:dyDescent="0.25">
      <c r="A20" s="41" t="s">
        <v>29</v>
      </c>
      <c r="B20" s="42" t="s">
        <v>30</v>
      </c>
      <c r="C20" s="76" t="s">
        <v>31</v>
      </c>
      <c r="D20" s="119">
        <v>621248975.52999997</v>
      </c>
      <c r="E20" s="33">
        <f>E22+E138</f>
        <v>85083716.159999996</v>
      </c>
      <c r="F20" s="33">
        <f>D20-E20</f>
        <v>536165259.37</v>
      </c>
      <c r="G20" s="30"/>
      <c r="H20" s="31"/>
    </row>
    <row r="21" spans="1:8" ht="14.4" customHeight="1" x14ac:dyDescent="0.25">
      <c r="A21" s="41" t="s">
        <v>32</v>
      </c>
      <c r="B21" s="42"/>
      <c r="C21" s="43"/>
      <c r="D21" s="33"/>
      <c r="E21" s="33"/>
      <c r="F21" s="33"/>
    </row>
    <row r="22" spans="1:8" s="34" customFormat="1" ht="15" customHeight="1" x14ac:dyDescent="0.25">
      <c r="A22" s="44" t="s">
        <v>33</v>
      </c>
      <c r="B22" s="45" t="s">
        <v>30</v>
      </c>
      <c r="C22" s="46" t="s">
        <v>34</v>
      </c>
      <c r="D22" s="47" t="s">
        <v>40</v>
      </c>
      <c r="E22" s="47">
        <f>E23+E35+E41+E59+E71+E76+E85+E90+E93+E103+E135+E100</f>
        <v>27863835.360000007</v>
      </c>
      <c r="F22" s="47" t="str">
        <f t="shared" ref="F22:F103" si="0">IF(OR(D22="-",IF(E22="-",0,E22)&gt;=IF(D22="-",0,D22)),"-",IF(D22="-",0,D22)-IF(E22="-",0,E22))</f>
        <v>-</v>
      </c>
    </row>
    <row r="23" spans="1:8" s="34" customFormat="1" ht="16.8" customHeight="1" x14ac:dyDescent="0.25">
      <c r="A23" s="44" t="s">
        <v>35</v>
      </c>
      <c r="B23" s="45" t="s">
        <v>30</v>
      </c>
      <c r="C23" s="46" t="s">
        <v>36</v>
      </c>
      <c r="D23" s="47" t="s">
        <v>40</v>
      </c>
      <c r="E23" s="47">
        <f>E24</f>
        <v>22792187.879999999</v>
      </c>
      <c r="F23" s="47" t="str">
        <f t="shared" si="0"/>
        <v>-</v>
      </c>
    </row>
    <row r="24" spans="1:8" ht="17.399999999999999" customHeight="1" x14ac:dyDescent="0.25">
      <c r="A24" s="41" t="s">
        <v>37</v>
      </c>
      <c r="B24" s="42" t="s">
        <v>30</v>
      </c>
      <c r="C24" s="43" t="s">
        <v>667</v>
      </c>
      <c r="D24" s="33" t="s">
        <v>40</v>
      </c>
      <c r="E24" s="33">
        <f>E25+E26+E27+E29+E31+E32+E33+E28</f>
        <v>22792187.879999999</v>
      </c>
      <c r="F24" s="47" t="str">
        <f t="shared" si="0"/>
        <v>-</v>
      </c>
    </row>
    <row r="25" spans="1:8" ht="79.2" customHeight="1" x14ac:dyDescent="0.25">
      <c r="A25" s="48" t="s">
        <v>38</v>
      </c>
      <c r="B25" s="42" t="s">
        <v>30</v>
      </c>
      <c r="C25" s="43" t="s">
        <v>39</v>
      </c>
      <c r="D25" s="47" t="s">
        <v>40</v>
      </c>
      <c r="E25" s="36">
        <v>22682487.710000001</v>
      </c>
      <c r="F25" s="47" t="str">
        <f t="shared" si="0"/>
        <v>-</v>
      </c>
    </row>
    <row r="26" spans="1:8" ht="60" customHeight="1" x14ac:dyDescent="0.25">
      <c r="A26" s="48" t="s">
        <v>41</v>
      </c>
      <c r="B26" s="42" t="s">
        <v>30</v>
      </c>
      <c r="C26" s="43" t="s">
        <v>42</v>
      </c>
      <c r="D26" s="47" t="s">
        <v>40</v>
      </c>
      <c r="E26" s="36">
        <v>4241.62</v>
      </c>
      <c r="F26" s="47" t="str">
        <f t="shared" si="0"/>
        <v>-</v>
      </c>
    </row>
    <row r="27" spans="1:8" ht="80.400000000000006" customHeight="1" x14ac:dyDescent="0.25">
      <c r="A27" s="48" t="s">
        <v>43</v>
      </c>
      <c r="B27" s="42" t="s">
        <v>30</v>
      </c>
      <c r="C27" s="43" t="s">
        <v>44</v>
      </c>
      <c r="D27" s="33" t="s">
        <v>40</v>
      </c>
      <c r="E27" s="36">
        <v>34933.06</v>
      </c>
      <c r="F27" s="47" t="str">
        <f t="shared" si="0"/>
        <v>-</v>
      </c>
    </row>
    <row r="28" spans="1:8" ht="102" customHeight="1" x14ac:dyDescent="0.25">
      <c r="A28" s="48" t="s">
        <v>45</v>
      </c>
      <c r="B28" s="42" t="s">
        <v>30</v>
      </c>
      <c r="C28" s="43" t="s">
        <v>46</v>
      </c>
      <c r="D28" s="47" t="s">
        <v>40</v>
      </c>
      <c r="E28" s="36">
        <v>56870.400000000001</v>
      </c>
      <c r="F28" s="47" t="str">
        <f t="shared" si="0"/>
        <v>-</v>
      </c>
    </row>
    <row r="29" spans="1:8" ht="90" customHeight="1" x14ac:dyDescent="0.25">
      <c r="A29" s="48" t="s">
        <v>47</v>
      </c>
      <c r="B29" s="42" t="s">
        <v>30</v>
      </c>
      <c r="C29" s="43" t="s">
        <v>48</v>
      </c>
      <c r="D29" s="47" t="s">
        <v>40</v>
      </c>
      <c r="E29" s="36">
        <v>-161.63999999999999</v>
      </c>
      <c r="F29" s="47" t="str">
        <f t="shared" si="0"/>
        <v>-</v>
      </c>
    </row>
    <row r="30" spans="1:8" ht="102.6" hidden="1" customHeight="1" x14ac:dyDescent="0.25">
      <c r="A30" s="48" t="s">
        <v>49</v>
      </c>
      <c r="B30" s="42" t="s">
        <v>30</v>
      </c>
      <c r="C30" s="43" t="s">
        <v>50</v>
      </c>
      <c r="D30" s="33" t="s">
        <v>40</v>
      </c>
      <c r="E30" s="36">
        <v>0</v>
      </c>
      <c r="F30" s="47" t="str">
        <f t="shared" si="0"/>
        <v>-</v>
      </c>
    </row>
    <row r="31" spans="1:8" ht="60" customHeight="1" x14ac:dyDescent="0.25">
      <c r="A31" s="48" t="s">
        <v>51</v>
      </c>
      <c r="B31" s="42" t="s">
        <v>30</v>
      </c>
      <c r="C31" s="43" t="s">
        <v>52</v>
      </c>
      <c r="D31" s="47" t="s">
        <v>40</v>
      </c>
      <c r="E31" s="36">
        <v>3289.05</v>
      </c>
      <c r="F31" s="47" t="str">
        <f t="shared" si="0"/>
        <v>-</v>
      </c>
    </row>
    <row r="32" spans="1:8" ht="52.2" customHeight="1" x14ac:dyDescent="0.25">
      <c r="A32" s="41" t="s">
        <v>53</v>
      </c>
      <c r="B32" s="42" t="s">
        <v>30</v>
      </c>
      <c r="C32" s="43" t="s">
        <v>54</v>
      </c>
      <c r="D32" s="47" t="s">
        <v>40</v>
      </c>
      <c r="E32" s="36">
        <v>-856.62</v>
      </c>
      <c r="F32" s="47" t="str">
        <f t="shared" si="0"/>
        <v>-</v>
      </c>
    </row>
    <row r="33" spans="1:6" ht="72.599999999999994" customHeight="1" x14ac:dyDescent="0.25">
      <c r="A33" s="41" t="s">
        <v>772</v>
      </c>
      <c r="B33" s="42" t="s">
        <v>30</v>
      </c>
      <c r="C33" s="68" t="s">
        <v>771</v>
      </c>
      <c r="D33" s="47"/>
      <c r="E33" s="36">
        <v>11384.3</v>
      </c>
      <c r="F33" s="47"/>
    </row>
    <row r="34" spans="1:6" ht="59.4" hidden="1" customHeight="1" x14ac:dyDescent="0.25">
      <c r="A34" s="41" t="s">
        <v>55</v>
      </c>
      <c r="B34" s="42" t="s">
        <v>30</v>
      </c>
      <c r="C34" s="43" t="s">
        <v>56</v>
      </c>
      <c r="D34" s="33" t="s">
        <v>40</v>
      </c>
      <c r="E34" s="36">
        <v>0</v>
      </c>
      <c r="F34" s="47" t="str">
        <f t="shared" si="0"/>
        <v>-</v>
      </c>
    </row>
    <row r="35" spans="1:6" s="34" customFormat="1" ht="31.8" customHeight="1" x14ac:dyDescent="0.25">
      <c r="A35" s="44" t="s">
        <v>57</v>
      </c>
      <c r="B35" s="45" t="s">
        <v>30</v>
      </c>
      <c r="C35" s="46" t="s">
        <v>657</v>
      </c>
      <c r="D35" s="47" t="s">
        <v>40</v>
      </c>
      <c r="E35" s="47">
        <f>E36</f>
        <v>630662.35</v>
      </c>
      <c r="F35" s="47" t="str">
        <f t="shared" si="0"/>
        <v>-</v>
      </c>
    </row>
    <row r="36" spans="1:6" s="34" customFormat="1" ht="29.4" customHeight="1" x14ac:dyDescent="0.25">
      <c r="A36" s="41" t="s">
        <v>58</v>
      </c>
      <c r="B36" s="49" t="s">
        <v>30</v>
      </c>
      <c r="C36" s="43" t="s">
        <v>706</v>
      </c>
      <c r="D36" s="47" t="s">
        <v>40</v>
      </c>
      <c r="E36" s="33">
        <f>E37+E38+E39+E40</f>
        <v>630662.35</v>
      </c>
      <c r="F36" s="47" t="str">
        <f t="shared" si="0"/>
        <v>-</v>
      </c>
    </row>
    <row r="37" spans="1:6" ht="82.8" customHeight="1" x14ac:dyDescent="0.25">
      <c r="A37" s="41" t="s">
        <v>59</v>
      </c>
      <c r="B37" s="42" t="s">
        <v>30</v>
      </c>
      <c r="C37" s="50" t="s">
        <v>60</v>
      </c>
      <c r="D37" s="33" t="s">
        <v>40</v>
      </c>
      <c r="E37" s="36">
        <v>296155.5</v>
      </c>
      <c r="F37" s="47" t="str">
        <f t="shared" si="0"/>
        <v>-</v>
      </c>
    </row>
    <row r="38" spans="1:6" ht="99" customHeight="1" x14ac:dyDescent="0.25">
      <c r="A38" s="41" t="s">
        <v>61</v>
      </c>
      <c r="B38" s="42" t="s">
        <v>30</v>
      </c>
      <c r="C38" s="50" t="s">
        <v>62</v>
      </c>
      <c r="D38" s="47" t="s">
        <v>40</v>
      </c>
      <c r="E38" s="36">
        <v>1900.6</v>
      </c>
      <c r="F38" s="47" t="str">
        <f t="shared" si="0"/>
        <v>-</v>
      </c>
    </row>
    <row r="39" spans="1:6" ht="91.8" customHeight="1" x14ac:dyDescent="0.25">
      <c r="A39" s="48" t="s">
        <v>63</v>
      </c>
      <c r="B39" s="42" t="s">
        <v>30</v>
      </c>
      <c r="C39" s="50" t="s">
        <v>64</v>
      </c>
      <c r="D39" s="47" t="s">
        <v>40</v>
      </c>
      <c r="E39" s="36">
        <v>392671.08</v>
      </c>
      <c r="F39" s="47" t="str">
        <f t="shared" si="0"/>
        <v>-</v>
      </c>
    </row>
    <row r="40" spans="1:6" ht="84" customHeight="1" x14ac:dyDescent="0.25">
      <c r="A40" s="48" t="s">
        <v>65</v>
      </c>
      <c r="B40" s="42" t="s">
        <v>30</v>
      </c>
      <c r="C40" s="50" t="s">
        <v>66</v>
      </c>
      <c r="D40" s="33" t="s">
        <v>40</v>
      </c>
      <c r="E40" s="36">
        <v>-60064.83</v>
      </c>
      <c r="F40" s="47" t="str">
        <f t="shared" si="0"/>
        <v>-</v>
      </c>
    </row>
    <row r="41" spans="1:6" s="34" customFormat="1" ht="19.8" customHeight="1" x14ac:dyDescent="0.25">
      <c r="A41" s="44" t="s">
        <v>67</v>
      </c>
      <c r="B41" s="45" t="s">
        <v>30</v>
      </c>
      <c r="C41" s="46" t="s">
        <v>656</v>
      </c>
      <c r="D41" s="47" t="s">
        <v>40</v>
      </c>
      <c r="E41" s="47">
        <f>E42+E49+E46+E56</f>
        <v>1483321.3199999998</v>
      </c>
      <c r="F41" s="47" t="str">
        <f t="shared" si="0"/>
        <v>-</v>
      </c>
    </row>
    <row r="42" spans="1:6" s="34" customFormat="1" ht="30.6" customHeight="1" x14ac:dyDescent="0.25">
      <c r="A42" s="41" t="s">
        <v>68</v>
      </c>
      <c r="B42" s="49" t="s">
        <v>30</v>
      </c>
      <c r="C42" s="43" t="s">
        <v>705</v>
      </c>
      <c r="D42" s="47" t="s">
        <v>40</v>
      </c>
      <c r="E42" s="33">
        <f>E43+E44+E45</f>
        <v>31906.100000000002</v>
      </c>
      <c r="F42" s="47" t="str">
        <f t="shared" si="0"/>
        <v>-</v>
      </c>
    </row>
    <row r="43" spans="1:6" ht="48.6" customHeight="1" x14ac:dyDescent="0.25">
      <c r="A43" s="41" t="s">
        <v>668</v>
      </c>
      <c r="B43" s="42" t="s">
        <v>30</v>
      </c>
      <c r="C43" s="70" t="s">
        <v>666</v>
      </c>
      <c r="D43" s="33" t="s">
        <v>40</v>
      </c>
      <c r="E43" s="129">
        <v>25816.28</v>
      </c>
      <c r="F43" s="47" t="str">
        <f t="shared" si="0"/>
        <v>-</v>
      </c>
    </row>
    <row r="44" spans="1:6" ht="30.6" customHeight="1" x14ac:dyDescent="0.25">
      <c r="A44" s="41" t="s">
        <v>68</v>
      </c>
      <c r="B44" s="42" t="s">
        <v>30</v>
      </c>
      <c r="C44" s="32" t="s">
        <v>779</v>
      </c>
      <c r="D44" s="33" t="s">
        <v>40</v>
      </c>
      <c r="E44" s="129">
        <v>7616.16</v>
      </c>
      <c r="F44" s="47" t="str">
        <f t="shared" si="0"/>
        <v>-</v>
      </c>
    </row>
    <row r="45" spans="1:6" ht="44.4" customHeight="1" x14ac:dyDescent="0.25">
      <c r="A45" s="41" t="s">
        <v>827</v>
      </c>
      <c r="B45" s="42" t="s">
        <v>30</v>
      </c>
      <c r="C45" s="71" t="s">
        <v>778</v>
      </c>
      <c r="D45" s="33" t="s">
        <v>40</v>
      </c>
      <c r="E45" s="36">
        <v>-1526.34</v>
      </c>
      <c r="F45" s="47"/>
    </row>
    <row r="46" spans="1:6" ht="38.4" customHeight="1" x14ac:dyDescent="0.25">
      <c r="A46" s="41" t="s">
        <v>770</v>
      </c>
      <c r="B46" s="42" t="s">
        <v>30</v>
      </c>
      <c r="C46" s="71" t="s">
        <v>769</v>
      </c>
      <c r="D46" s="33" t="s">
        <v>40</v>
      </c>
      <c r="E46" s="36">
        <f>E47+E48</f>
        <v>152044</v>
      </c>
      <c r="F46" s="47"/>
    </row>
    <row r="47" spans="1:6" ht="48" customHeight="1" x14ac:dyDescent="0.25">
      <c r="A47" s="41" t="s">
        <v>775</v>
      </c>
      <c r="B47" s="42" t="s">
        <v>30</v>
      </c>
      <c r="C47" s="71" t="s">
        <v>777</v>
      </c>
      <c r="D47" s="33" t="s">
        <v>40</v>
      </c>
      <c r="E47" s="36">
        <v>151999</v>
      </c>
      <c r="F47" s="47"/>
    </row>
    <row r="48" spans="1:6" ht="39.6" customHeight="1" x14ac:dyDescent="0.25">
      <c r="A48" s="41" t="s">
        <v>774</v>
      </c>
      <c r="B48" s="42" t="s">
        <v>30</v>
      </c>
      <c r="C48" s="71" t="s">
        <v>776</v>
      </c>
      <c r="D48" s="33" t="s">
        <v>40</v>
      </c>
      <c r="E48" s="36">
        <v>45</v>
      </c>
      <c r="F48" s="47"/>
    </row>
    <row r="49" spans="1:6" ht="30" customHeight="1" x14ac:dyDescent="0.25">
      <c r="A49" s="41" t="s">
        <v>69</v>
      </c>
      <c r="B49" s="42" t="s">
        <v>30</v>
      </c>
      <c r="C49" s="72" t="s">
        <v>704</v>
      </c>
      <c r="D49" s="47" t="s">
        <v>40</v>
      </c>
      <c r="E49" s="36">
        <f>E50+E51+E52+E54+E55</f>
        <v>1257371.2199999997</v>
      </c>
      <c r="F49" s="47" t="str">
        <f t="shared" si="0"/>
        <v>-</v>
      </c>
    </row>
    <row r="50" spans="1:6" ht="51" customHeight="1" x14ac:dyDescent="0.25">
      <c r="A50" s="41" t="s">
        <v>70</v>
      </c>
      <c r="B50" s="42" t="s">
        <v>30</v>
      </c>
      <c r="C50" s="72" t="s">
        <v>71</v>
      </c>
      <c r="D50" s="47" t="s">
        <v>40</v>
      </c>
      <c r="E50" s="36">
        <v>1255907.3799999999</v>
      </c>
      <c r="F50" s="47" t="str">
        <f t="shared" si="0"/>
        <v>-</v>
      </c>
    </row>
    <row r="51" spans="1:6" ht="32.4" customHeight="1" x14ac:dyDescent="0.25">
      <c r="A51" s="41" t="s">
        <v>69</v>
      </c>
      <c r="B51" s="42" t="s">
        <v>30</v>
      </c>
      <c r="C51" s="72" t="s">
        <v>72</v>
      </c>
      <c r="D51" s="33" t="s">
        <v>40</v>
      </c>
      <c r="E51" s="36">
        <v>414.39</v>
      </c>
      <c r="F51" s="47" t="str">
        <f t="shared" si="0"/>
        <v>-</v>
      </c>
    </row>
    <row r="52" spans="1:6" ht="36.6" customHeight="1" x14ac:dyDescent="0.25">
      <c r="A52" s="41" t="s">
        <v>69</v>
      </c>
      <c r="B52" s="42" t="s">
        <v>30</v>
      </c>
      <c r="C52" s="69" t="s">
        <v>766</v>
      </c>
      <c r="D52" s="33" t="s">
        <v>40</v>
      </c>
      <c r="E52" s="36">
        <v>72</v>
      </c>
      <c r="F52" s="47"/>
    </row>
    <row r="53" spans="1:6" ht="36.6" customHeight="1" x14ac:dyDescent="0.25">
      <c r="A53" s="41" t="s">
        <v>69</v>
      </c>
      <c r="B53" s="42" t="s">
        <v>30</v>
      </c>
      <c r="C53" s="32" t="s">
        <v>773</v>
      </c>
      <c r="D53" s="33" t="s">
        <v>40</v>
      </c>
      <c r="E53" s="36">
        <v>0</v>
      </c>
      <c r="F53" s="47"/>
    </row>
    <row r="54" spans="1:6" ht="36.6" customHeight="1" x14ac:dyDescent="0.25">
      <c r="A54" s="41" t="s">
        <v>768</v>
      </c>
      <c r="B54" s="42" t="s">
        <v>30</v>
      </c>
      <c r="C54" s="32" t="s">
        <v>826</v>
      </c>
      <c r="D54" s="33"/>
      <c r="E54" s="36">
        <v>-312.3</v>
      </c>
      <c r="F54" s="47"/>
    </row>
    <row r="55" spans="1:6" ht="36.6" customHeight="1" x14ac:dyDescent="0.25">
      <c r="A55" s="41" t="s">
        <v>768</v>
      </c>
      <c r="B55" s="42" t="s">
        <v>30</v>
      </c>
      <c r="C55" s="68" t="s">
        <v>767</v>
      </c>
      <c r="D55" s="33" t="s">
        <v>40</v>
      </c>
      <c r="E55" s="36">
        <v>1289.75</v>
      </c>
      <c r="F55" s="47"/>
    </row>
    <row r="56" spans="1:6" ht="37.200000000000003" customHeight="1" x14ac:dyDescent="0.25">
      <c r="A56" s="41" t="s">
        <v>73</v>
      </c>
      <c r="B56" s="42" t="s">
        <v>30</v>
      </c>
      <c r="C56" s="50" t="s">
        <v>703</v>
      </c>
      <c r="D56" s="47" t="s">
        <v>40</v>
      </c>
      <c r="E56" s="36">
        <f>E57+E58</f>
        <v>42000</v>
      </c>
      <c r="F56" s="47" t="str">
        <f t="shared" si="0"/>
        <v>-</v>
      </c>
    </row>
    <row r="57" spans="1:6" ht="49.8" customHeight="1" x14ac:dyDescent="0.25">
      <c r="A57" s="41" t="s">
        <v>74</v>
      </c>
      <c r="B57" s="42" t="s">
        <v>30</v>
      </c>
      <c r="C57" s="50" t="s">
        <v>75</v>
      </c>
      <c r="D57" s="47" t="s">
        <v>40</v>
      </c>
      <c r="E57" s="36">
        <v>42000</v>
      </c>
      <c r="F57" s="47" t="str">
        <f t="shared" si="0"/>
        <v>-</v>
      </c>
    </row>
    <row r="58" spans="1:6" ht="39.6" customHeight="1" x14ac:dyDescent="0.25">
      <c r="A58" s="41" t="s">
        <v>669</v>
      </c>
      <c r="B58" s="42" t="s">
        <v>30</v>
      </c>
      <c r="C58" s="50" t="s">
        <v>665</v>
      </c>
      <c r="D58" s="33" t="s">
        <v>40</v>
      </c>
      <c r="E58" s="36">
        <v>0</v>
      </c>
      <c r="F58" s="47" t="str">
        <f t="shared" si="0"/>
        <v>-</v>
      </c>
    </row>
    <row r="59" spans="1:6" s="34" customFormat="1" ht="17.399999999999999" customHeight="1" x14ac:dyDescent="0.25">
      <c r="A59" s="44" t="s">
        <v>76</v>
      </c>
      <c r="B59" s="45" t="s">
        <v>30</v>
      </c>
      <c r="C59" s="46" t="s">
        <v>655</v>
      </c>
      <c r="D59" s="47" t="s">
        <v>40</v>
      </c>
      <c r="E59" s="47">
        <f>E60+E63</f>
        <v>160055.64000000001</v>
      </c>
      <c r="F59" s="47" t="str">
        <f t="shared" si="0"/>
        <v>-</v>
      </c>
    </row>
    <row r="60" spans="1:6" s="34" customFormat="1" ht="21.6" customHeight="1" x14ac:dyDescent="0.25">
      <c r="A60" s="41" t="s">
        <v>77</v>
      </c>
      <c r="B60" s="42" t="s">
        <v>30</v>
      </c>
      <c r="C60" s="43" t="s">
        <v>702</v>
      </c>
      <c r="D60" s="47" t="s">
        <v>40</v>
      </c>
      <c r="E60" s="33">
        <f>E61+E62</f>
        <v>95557.53</v>
      </c>
      <c r="F60" s="47" t="str">
        <f t="shared" si="0"/>
        <v>-</v>
      </c>
    </row>
    <row r="61" spans="1:6" ht="58.2" customHeight="1" x14ac:dyDescent="0.25">
      <c r="A61" s="41" t="s">
        <v>78</v>
      </c>
      <c r="B61" s="42" t="s">
        <v>30</v>
      </c>
      <c r="C61" s="50" t="s">
        <v>79</v>
      </c>
      <c r="D61" s="33" t="s">
        <v>40</v>
      </c>
      <c r="E61" s="36">
        <v>93978.240000000005</v>
      </c>
      <c r="F61" s="47" t="str">
        <f t="shared" si="0"/>
        <v>-</v>
      </c>
    </row>
    <row r="62" spans="1:6" ht="51" customHeight="1" x14ac:dyDescent="0.25">
      <c r="A62" s="41" t="s">
        <v>80</v>
      </c>
      <c r="B62" s="42" t="s">
        <v>30</v>
      </c>
      <c r="C62" s="50" t="s">
        <v>81</v>
      </c>
      <c r="D62" s="47" t="s">
        <v>40</v>
      </c>
      <c r="E62" s="36">
        <v>1579.29</v>
      </c>
      <c r="F62" s="47" t="str">
        <f t="shared" si="0"/>
        <v>-</v>
      </c>
    </row>
    <row r="63" spans="1:6" ht="22.2" customHeight="1" x14ac:dyDescent="0.25">
      <c r="A63" s="41" t="s">
        <v>82</v>
      </c>
      <c r="B63" s="42" t="s">
        <v>30</v>
      </c>
      <c r="C63" s="50" t="s">
        <v>765</v>
      </c>
      <c r="D63" s="47" t="s">
        <v>40</v>
      </c>
      <c r="E63" s="36">
        <f>E64+E68</f>
        <v>64498.11</v>
      </c>
      <c r="F63" s="47" t="str">
        <f t="shared" si="0"/>
        <v>-</v>
      </c>
    </row>
    <row r="64" spans="1:6" ht="22.2" customHeight="1" x14ac:dyDescent="0.25">
      <c r="A64" s="41" t="s">
        <v>82</v>
      </c>
      <c r="B64" s="42" t="s">
        <v>30</v>
      </c>
      <c r="C64" s="50" t="s">
        <v>764</v>
      </c>
      <c r="D64" s="47"/>
      <c r="E64" s="36">
        <f>E65+E66+E67</f>
        <v>62823.83</v>
      </c>
      <c r="F64" s="47"/>
    </row>
    <row r="65" spans="1:6" ht="46.2" customHeight="1" x14ac:dyDescent="0.25">
      <c r="A65" s="41" t="s">
        <v>670</v>
      </c>
      <c r="B65" s="42" t="s">
        <v>30</v>
      </c>
      <c r="C65" s="50" t="s">
        <v>664</v>
      </c>
      <c r="D65" s="33" t="s">
        <v>40</v>
      </c>
      <c r="E65" s="36">
        <v>63012.6</v>
      </c>
      <c r="F65" s="47" t="str">
        <f t="shared" si="0"/>
        <v>-</v>
      </c>
    </row>
    <row r="66" spans="1:6" ht="39.6" customHeight="1" x14ac:dyDescent="0.25">
      <c r="A66" s="41" t="s">
        <v>671</v>
      </c>
      <c r="B66" s="42" t="s">
        <v>30</v>
      </c>
      <c r="C66" s="50" t="s">
        <v>663</v>
      </c>
      <c r="D66" s="47" t="s">
        <v>40</v>
      </c>
      <c r="E66" s="36">
        <v>-35.770000000000003</v>
      </c>
      <c r="F66" s="47" t="str">
        <f t="shared" si="0"/>
        <v>-</v>
      </c>
    </row>
    <row r="67" spans="1:6" ht="48" customHeight="1" x14ac:dyDescent="0.25">
      <c r="A67" s="41" t="s">
        <v>672</v>
      </c>
      <c r="B67" s="42" t="s">
        <v>30</v>
      </c>
      <c r="C67" s="50" t="s">
        <v>662</v>
      </c>
      <c r="D67" s="47" t="s">
        <v>40</v>
      </c>
      <c r="E67" s="36">
        <v>-153</v>
      </c>
      <c r="F67" s="47" t="str">
        <f t="shared" si="0"/>
        <v>-</v>
      </c>
    </row>
    <row r="68" spans="1:6" ht="22.8" customHeight="1" x14ac:dyDescent="0.25">
      <c r="A68" s="41" t="s">
        <v>83</v>
      </c>
      <c r="B68" s="42" t="s">
        <v>30</v>
      </c>
      <c r="C68" s="50" t="s">
        <v>701</v>
      </c>
      <c r="D68" s="33" t="s">
        <v>40</v>
      </c>
      <c r="E68" s="36">
        <f>E69+E70</f>
        <v>1674.28</v>
      </c>
      <c r="F68" s="47" t="str">
        <f t="shared" si="0"/>
        <v>-</v>
      </c>
    </row>
    <row r="69" spans="1:6" ht="53.4" customHeight="1" x14ac:dyDescent="0.25">
      <c r="A69" s="41" t="s">
        <v>673</v>
      </c>
      <c r="B69" s="42" t="s">
        <v>30</v>
      </c>
      <c r="C69" s="50" t="s">
        <v>661</v>
      </c>
      <c r="D69" s="47" t="s">
        <v>40</v>
      </c>
      <c r="E69" s="36">
        <v>1653.52</v>
      </c>
      <c r="F69" s="47" t="str">
        <f t="shared" si="0"/>
        <v>-</v>
      </c>
    </row>
    <row r="70" spans="1:6" ht="39.6" customHeight="1" x14ac:dyDescent="0.25">
      <c r="A70" s="41" t="s">
        <v>674</v>
      </c>
      <c r="B70" s="42" t="s">
        <v>30</v>
      </c>
      <c r="C70" s="50" t="s">
        <v>660</v>
      </c>
      <c r="D70" s="47" t="s">
        <v>40</v>
      </c>
      <c r="E70" s="36">
        <v>20.76</v>
      </c>
      <c r="F70" s="47" t="str">
        <f t="shared" si="0"/>
        <v>-</v>
      </c>
    </row>
    <row r="71" spans="1:6" s="34" customFormat="1" ht="17.399999999999999" customHeight="1" x14ac:dyDescent="0.25">
      <c r="A71" s="44" t="s">
        <v>84</v>
      </c>
      <c r="B71" s="45" t="s">
        <v>30</v>
      </c>
      <c r="C71" s="46" t="s">
        <v>85</v>
      </c>
      <c r="D71" s="33" t="s">
        <v>40</v>
      </c>
      <c r="E71" s="47">
        <f>E72+E74</f>
        <v>337427.44</v>
      </c>
      <c r="F71" s="47" t="str">
        <f t="shared" si="0"/>
        <v>-</v>
      </c>
    </row>
    <row r="72" spans="1:6" s="34" customFormat="1" ht="24.6" customHeight="1" x14ac:dyDescent="0.25">
      <c r="A72" s="41" t="s">
        <v>86</v>
      </c>
      <c r="B72" s="42" t="s">
        <v>30</v>
      </c>
      <c r="C72" s="43" t="s">
        <v>700</v>
      </c>
      <c r="D72" s="47" t="s">
        <v>40</v>
      </c>
      <c r="E72" s="33">
        <f>E73</f>
        <v>332627.44</v>
      </c>
      <c r="F72" s="47" t="str">
        <f t="shared" si="0"/>
        <v>-</v>
      </c>
    </row>
    <row r="73" spans="1:6" ht="40.200000000000003" customHeight="1" x14ac:dyDescent="0.25">
      <c r="A73" s="41" t="s">
        <v>763</v>
      </c>
      <c r="B73" s="42" t="s">
        <v>30</v>
      </c>
      <c r="C73" s="50" t="s">
        <v>762</v>
      </c>
      <c r="D73" s="47" t="s">
        <v>40</v>
      </c>
      <c r="E73" s="36">
        <v>332627.44</v>
      </c>
      <c r="F73" s="47" t="str">
        <f t="shared" si="0"/>
        <v>-</v>
      </c>
    </row>
    <row r="74" spans="1:6" ht="48" customHeight="1" x14ac:dyDescent="0.25">
      <c r="A74" s="41" t="s">
        <v>707</v>
      </c>
      <c r="B74" s="42" t="s">
        <v>30</v>
      </c>
      <c r="C74" s="50" t="s">
        <v>699</v>
      </c>
      <c r="D74" s="33" t="s">
        <v>40</v>
      </c>
      <c r="E74" s="36">
        <f>E75</f>
        <v>4800</v>
      </c>
      <c r="F74" s="47" t="str">
        <f t="shared" si="0"/>
        <v>-</v>
      </c>
    </row>
    <row r="75" spans="1:6" ht="72" customHeight="1" x14ac:dyDescent="0.25">
      <c r="A75" s="41" t="s">
        <v>676</v>
      </c>
      <c r="B75" s="42" t="s">
        <v>30</v>
      </c>
      <c r="C75" s="50" t="s">
        <v>675</v>
      </c>
      <c r="D75" s="47" t="s">
        <v>40</v>
      </c>
      <c r="E75" s="36">
        <v>4800</v>
      </c>
      <c r="F75" s="47" t="str">
        <f t="shared" si="0"/>
        <v>-</v>
      </c>
    </row>
    <row r="76" spans="1:6" s="34" customFormat="1" ht="37.200000000000003" customHeight="1" x14ac:dyDescent="0.25">
      <c r="A76" s="44" t="s">
        <v>87</v>
      </c>
      <c r="B76" s="45" t="s">
        <v>30</v>
      </c>
      <c r="C76" s="46" t="s">
        <v>654</v>
      </c>
      <c r="D76" s="47" t="s">
        <v>40</v>
      </c>
      <c r="E76" s="47">
        <f>E77+E79+E81+E83</f>
        <v>1499064.1799999997</v>
      </c>
      <c r="F76" s="47" t="str">
        <f t="shared" si="0"/>
        <v>-</v>
      </c>
    </row>
    <row r="77" spans="1:6" s="34" customFormat="1" ht="45.6" customHeight="1" x14ac:dyDescent="0.25">
      <c r="A77" s="41" t="s">
        <v>88</v>
      </c>
      <c r="B77" s="42" t="s">
        <v>30</v>
      </c>
      <c r="C77" s="43" t="s">
        <v>698</v>
      </c>
      <c r="D77" s="33" t="s">
        <v>40</v>
      </c>
      <c r="E77" s="47">
        <f>E78</f>
        <v>422338.54</v>
      </c>
      <c r="F77" s="47" t="str">
        <f t="shared" si="0"/>
        <v>-</v>
      </c>
    </row>
    <row r="78" spans="1:6" ht="60" customHeight="1" x14ac:dyDescent="0.25">
      <c r="A78" s="48" t="s">
        <v>89</v>
      </c>
      <c r="B78" s="42" t="s">
        <v>30</v>
      </c>
      <c r="C78" s="50" t="s">
        <v>90</v>
      </c>
      <c r="D78" s="47" t="s">
        <v>40</v>
      </c>
      <c r="E78" s="36">
        <v>422338.54</v>
      </c>
      <c r="F78" s="47" t="str">
        <f t="shared" si="0"/>
        <v>-</v>
      </c>
    </row>
    <row r="79" spans="1:6" ht="66" customHeight="1" x14ac:dyDescent="0.25">
      <c r="A79" s="48" t="s">
        <v>91</v>
      </c>
      <c r="B79" s="42" t="s">
        <v>30</v>
      </c>
      <c r="C79" s="50" t="s">
        <v>697</v>
      </c>
      <c r="D79" s="47" t="s">
        <v>40</v>
      </c>
      <c r="E79" s="36">
        <f>E80</f>
        <v>21726.18</v>
      </c>
      <c r="F79" s="47" t="str">
        <f t="shared" si="0"/>
        <v>-</v>
      </c>
    </row>
    <row r="80" spans="1:6" ht="49.8" customHeight="1" x14ac:dyDescent="0.25">
      <c r="A80" s="41" t="s">
        <v>92</v>
      </c>
      <c r="B80" s="42" t="s">
        <v>30</v>
      </c>
      <c r="C80" s="50" t="s">
        <v>93</v>
      </c>
      <c r="D80" s="33" t="s">
        <v>40</v>
      </c>
      <c r="E80" s="36">
        <v>21726.18</v>
      </c>
      <c r="F80" s="47" t="str">
        <f t="shared" si="0"/>
        <v>-</v>
      </c>
    </row>
    <row r="81" spans="1:6" ht="38.4" customHeight="1" x14ac:dyDescent="0.25">
      <c r="A81" s="41" t="s">
        <v>94</v>
      </c>
      <c r="B81" s="42" t="s">
        <v>30</v>
      </c>
      <c r="C81" s="50" t="s">
        <v>696</v>
      </c>
      <c r="D81" s="47" t="s">
        <v>40</v>
      </c>
      <c r="E81" s="36">
        <f>E82</f>
        <v>719567.83</v>
      </c>
      <c r="F81" s="47" t="str">
        <f t="shared" si="0"/>
        <v>-</v>
      </c>
    </row>
    <row r="82" spans="1:6" ht="31.2" customHeight="1" x14ac:dyDescent="0.25">
      <c r="A82" s="48" t="s">
        <v>95</v>
      </c>
      <c r="B82" s="42" t="s">
        <v>30</v>
      </c>
      <c r="C82" s="50" t="s">
        <v>96</v>
      </c>
      <c r="D82" s="47" t="s">
        <v>40</v>
      </c>
      <c r="E82" s="36">
        <v>719567.83</v>
      </c>
      <c r="F82" s="47" t="str">
        <f t="shared" si="0"/>
        <v>-</v>
      </c>
    </row>
    <row r="83" spans="1:6" ht="63" customHeight="1" x14ac:dyDescent="0.25">
      <c r="A83" s="48" t="s">
        <v>97</v>
      </c>
      <c r="B83" s="42" t="s">
        <v>30</v>
      </c>
      <c r="C83" s="50" t="s">
        <v>695</v>
      </c>
      <c r="D83" s="33" t="s">
        <v>40</v>
      </c>
      <c r="E83" s="36">
        <f>E84</f>
        <v>335431.63</v>
      </c>
      <c r="F83" s="47" t="str">
        <f t="shared" si="0"/>
        <v>-</v>
      </c>
    </row>
    <row r="84" spans="1:6" ht="64.8" customHeight="1" x14ac:dyDescent="0.25">
      <c r="A84" s="48" t="s">
        <v>98</v>
      </c>
      <c r="B84" s="42" t="s">
        <v>30</v>
      </c>
      <c r="C84" s="50" t="s">
        <v>99</v>
      </c>
      <c r="D84" s="47" t="s">
        <v>40</v>
      </c>
      <c r="E84" s="36">
        <v>335431.63</v>
      </c>
      <c r="F84" s="47" t="str">
        <f t="shared" si="0"/>
        <v>-</v>
      </c>
    </row>
    <row r="85" spans="1:6" s="34" customFormat="1" ht="24.6" customHeight="1" x14ac:dyDescent="0.25">
      <c r="A85" s="44" t="s">
        <v>100</v>
      </c>
      <c r="B85" s="45" t="s">
        <v>30</v>
      </c>
      <c r="C85" s="46" t="s">
        <v>653</v>
      </c>
      <c r="D85" s="47" t="s">
        <v>40</v>
      </c>
      <c r="E85" s="47">
        <f>E86</f>
        <v>78444.459999999992</v>
      </c>
      <c r="F85" s="47" t="str">
        <f t="shared" si="0"/>
        <v>-</v>
      </c>
    </row>
    <row r="86" spans="1:6" s="34" customFormat="1" ht="24" customHeight="1" x14ac:dyDescent="0.25">
      <c r="A86" s="41" t="s">
        <v>101</v>
      </c>
      <c r="B86" s="49" t="s">
        <v>30</v>
      </c>
      <c r="C86" s="43" t="s">
        <v>694</v>
      </c>
      <c r="D86" s="33" t="s">
        <v>40</v>
      </c>
      <c r="E86" s="33">
        <f>E87+E88+E89</f>
        <v>78444.459999999992</v>
      </c>
      <c r="F86" s="47" t="str">
        <f t="shared" si="0"/>
        <v>-</v>
      </c>
    </row>
    <row r="87" spans="1:6" ht="57" customHeight="1" x14ac:dyDescent="0.25">
      <c r="A87" s="41" t="s">
        <v>102</v>
      </c>
      <c r="B87" s="42" t="s">
        <v>30</v>
      </c>
      <c r="C87" s="43" t="s">
        <v>103</v>
      </c>
      <c r="D87" s="47" t="s">
        <v>40</v>
      </c>
      <c r="E87" s="36">
        <v>57605.88</v>
      </c>
      <c r="F87" s="47" t="str">
        <f t="shared" si="0"/>
        <v>-</v>
      </c>
    </row>
    <row r="88" spans="1:6" ht="27.6" customHeight="1" x14ac:dyDescent="0.25">
      <c r="A88" s="41" t="s">
        <v>825</v>
      </c>
      <c r="B88" s="42" t="s">
        <v>30</v>
      </c>
      <c r="C88" s="43" t="s">
        <v>823</v>
      </c>
      <c r="D88" s="47"/>
      <c r="E88" s="36">
        <v>11166.04</v>
      </c>
      <c r="F88" s="47"/>
    </row>
    <row r="89" spans="1:6" ht="23.4" customHeight="1" x14ac:dyDescent="0.25">
      <c r="A89" s="41" t="s">
        <v>824</v>
      </c>
      <c r="B89" s="42" t="s">
        <v>30</v>
      </c>
      <c r="C89" s="43" t="s">
        <v>822</v>
      </c>
      <c r="D89" s="47"/>
      <c r="E89" s="36">
        <v>9672.5400000000009</v>
      </c>
      <c r="F89" s="47"/>
    </row>
    <row r="90" spans="1:6" s="34" customFormat="1" ht="26.4" customHeight="1" x14ac:dyDescent="0.25">
      <c r="A90" s="44" t="s">
        <v>104</v>
      </c>
      <c r="B90" s="45" t="s">
        <v>30</v>
      </c>
      <c r="C90" s="46" t="s">
        <v>105</v>
      </c>
      <c r="D90" s="47" t="s">
        <v>40</v>
      </c>
      <c r="E90" s="47">
        <f>E91</f>
        <v>318353.42</v>
      </c>
      <c r="F90" s="47" t="str">
        <f t="shared" si="0"/>
        <v>-</v>
      </c>
    </row>
    <row r="91" spans="1:6" s="34" customFormat="1" ht="15.6" customHeight="1" x14ac:dyDescent="0.25">
      <c r="A91" s="41" t="s">
        <v>106</v>
      </c>
      <c r="B91" s="49" t="s">
        <v>30</v>
      </c>
      <c r="C91" s="43" t="s">
        <v>693</v>
      </c>
      <c r="D91" s="33" t="s">
        <v>40</v>
      </c>
      <c r="E91" s="33">
        <f>E92</f>
        <v>318353.42</v>
      </c>
      <c r="F91" s="47" t="str">
        <f t="shared" si="0"/>
        <v>-</v>
      </c>
    </row>
    <row r="92" spans="1:6" ht="30" customHeight="1" x14ac:dyDescent="0.25">
      <c r="A92" s="41" t="s">
        <v>107</v>
      </c>
      <c r="B92" s="42" t="s">
        <v>30</v>
      </c>
      <c r="C92" s="43" t="s">
        <v>108</v>
      </c>
      <c r="D92" s="47" t="s">
        <v>40</v>
      </c>
      <c r="E92" s="118">
        <v>318353.42</v>
      </c>
      <c r="F92" s="47" t="str">
        <f t="shared" si="0"/>
        <v>-</v>
      </c>
    </row>
    <row r="93" spans="1:6" s="34" customFormat="1" ht="28.8" customHeight="1" x14ac:dyDescent="0.25">
      <c r="A93" s="44" t="s">
        <v>688</v>
      </c>
      <c r="B93" s="45" t="s">
        <v>30</v>
      </c>
      <c r="C93" s="46" t="s">
        <v>652</v>
      </c>
      <c r="D93" s="47" t="s">
        <v>40</v>
      </c>
      <c r="E93" s="47">
        <f>E94+E96+E98</f>
        <v>372399.01</v>
      </c>
      <c r="F93" s="47" t="str">
        <f t="shared" si="0"/>
        <v>-</v>
      </c>
    </row>
    <row r="94" spans="1:6" s="34" customFormat="1" ht="73.2" customHeight="1" x14ac:dyDescent="0.25">
      <c r="A94" s="41" t="s">
        <v>692</v>
      </c>
      <c r="B94" s="49" t="s">
        <v>30</v>
      </c>
      <c r="C94" s="43" t="s">
        <v>757</v>
      </c>
      <c r="D94" s="33" t="s">
        <v>40</v>
      </c>
      <c r="E94" s="33">
        <f>E95</f>
        <v>166516.14000000001</v>
      </c>
      <c r="F94" s="47" t="str">
        <f t="shared" si="0"/>
        <v>-</v>
      </c>
    </row>
    <row r="95" spans="1:6" ht="74.400000000000006" customHeight="1" x14ac:dyDescent="0.25">
      <c r="A95" s="41" t="s">
        <v>677</v>
      </c>
      <c r="B95" s="42" t="s">
        <v>30</v>
      </c>
      <c r="C95" s="50" t="s">
        <v>658</v>
      </c>
      <c r="D95" s="47" t="s">
        <v>40</v>
      </c>
      <c r="E95" s="36">
        <v>166516.14000000001</v>
      </c>
      <c r="F95" s="47" t="str">
        <f t="shared" si="0"/>
        <v>-</v>
      </c>
    </row>
    <row r="96" spans="1:6" ht="28.2" customHeight="1" x14ac:dyDescent="0.25">
      <c r="A96" s="41" t="s">
        <v>710</v>
      </c>
      <c r="B96" s="42" t="s">
        <v>30</v>
      </c>
      <c r="C96" s="50" t="s">
        <v>691</v>
      </c>
      <c r="D96" s="47" t="s">
        <v>40</v>
      </c>
      <c r="E96" s="36">
        <f>E97</f>
        <v>32882.870000000003</v>
      </c>
      <c r="F96" s="47" t="str">
        <f t="shared" si="0"/>
        <v>-</v>
      </c>
    </row>
    <row r="97" spans="1:6" ht="43.8" customHeight="1" x14ac:dyDescent="0.25">
      <c r="A97" s="41" t="s">
        <v>678</v>
      </c>
      <c r="B97" s="42" t="s">
        <v>30</v>
      </c>
      <c r="C97" s="50" t="s">
        <v>659</v>
      </c>
      <c r="D97" s="33" t="s">
        <v>40</v>
      </c>
      <c r="E97" s="36">
        <v>32882.870000000003</v>
      </c>
      <c r="F97" s="47" t="str">
        <f t="shared" si="0"/>
        <v>-</v>
      </c>
    </row>
    <row r="98" spans="1:6" ht="43.8" customHeight="1" x14ac:dyDescent="0.25">
      <c r="A98" s="41" t="s">
        <v>761</v>
      </c>
      <c r="B98" s="42" t="s">
        <v>30</v>
      </c>
      <c r="C98" s="50" t="s">
        <v>758</v>
      </c>
      <c r="D98" s="33"/>
      <c r="E98" s="36">
        <v>173000</v>
      </c>
      <c r="F98" s="47"/>
    </row>
    <row r="99" spans="1:6" ht="43.8" customHeight="1" x14ac:dyDescent="0.25">
      <c r="A99" s="41" t="s">
        <v>760</v>
      </c>
      <c r="B99" s="42" t="s">
        <v>30</v>
      </c>
      <c r="C99" s="50" t="s">
        <v>759</v>
      </c>
      <c r="D99" s="33"/>
      <c r="E99" s="36">
        <v>173000</v>
      </c>
      <c r="F99" s="47"/>
    </row>
    <row r="100" spans="1:6" ht="33.6" customHeight="1" x14ac:dyDescent="0.25">
      <c r="A100" s="41" t="s">
        <v>753</v>
      </c>
      <c r="B100" s="42" t="s">
        <v>30</v>
      </c>
      <c r="C100" s="50" t="s">
        <v>751</v>
      </c>
      <c r="D100" s="33"/>
      <c r="E100" s="36">
        <f>E101</f>
        <v>5102.88</v>
      </c>
      <c r="F100" s="47"/>
    </row>
    <row r="101" spans="1:6" ht="43.8" customHeight="1" x14ac:dyDescent="0.25">
      <c r="A101" s="41" t="s">
        <v>754</v>
      </c>
      <c r="B101" s="42" t="s">
        <v>30</v>
      </c>
      <c r="C101" s="50" t="s">
        <v>756</v>
      </c>
      <c r="D101" s="33"/>
      <c r="E101" s="36">
        <f>E102</f>
        <v>5102.88</v>
      </c>
      <c r="F101" s="47"/>
    </row>
    <row r="102" spans="1:6" ht="43.8" customHeight="1" x14ac:dyDescent="0.25">
      <c r="A102" s="41" t="s">
        <v>755</v>
      </c>
      <c r="B102" s="42" t="s">
        <v>30</v>
      </c>
      <c r="C102" s="50" t="s">
        <v>752</v>
      </c>
      <c r="D102" s="33"/>
      <c r="E102" s="118">
        <v>5102.88</v>
      </c>
      <c r="F102" s="47"/>
    </row>
    <row r="103" spans="1:6" s="34" customFormat="1" ht="22.2" customHeight="1" x14ac:dyDescent="0.25">
      <c r="A103" s="44" t="s">
        <v>109</v>
      </c>
      <c r="B103" s="45" t="s">
        <v>30</v>
      </c>
      <c r="C103" s="46" t="s">
        <v>110</v>
      </c>
      <c r="D103" s="47" t="s">
        <v>40</v>
      </c>
      <c r="E103" s="47">
        <f>E104+E123+E121+E131</f>
        <v>180316.78</v>
      </c>
      <c r="F103" s="47" t="str">
        <f t="shared" si="0"/>
        <v>-</v>
      </c>
    </row>
    <row r="104" spans="1:6" s="34" customFormat="1" ht="34.200000000000003" customHeight="1" x14ac:dyDescent="0.25">
      <c r="A104" s="41" t="s">
        <v>750</v>
      </c>
      <c r="B104" s="49" t="s">
        <v>30</v>
      </c>
      <c r="C104" s="43" t="s">
        <v>749</v>
      </c>
      <c r="D104" s="47" t="s">
        <v>40</v>
      </c>
      <c r="E104" s="33">
        <f>E117+E115+E113+E111+E109+E107+E105</f>
        <v>94924.61</v>
      </c>
      <c r="F104" s="47" t="str">
        <f t="shared" ref="F104:F137" si="1">IF(OR(D104="-",IF(E104="-",0,E104)&gt;=IF(D104="-",0,D104)),"-",IF(D104="-",0,D104)-IF(E104="-",0,E104))</f>
        <v>-</v>
      </c>
    </row>
    <row r="105" spans="1:6" s="34" customFormat="1" ht="48.6" customHeight="1" x14ac:dyDescent="0.25">
      <c r="A105" s="41" t="s">
        <v>747</v>
      </c>
      <c r="B105" s="49" t="s">
        <v>30</v>
      </c>
      <c r="C105" s="43" t="s">
        <v>746</v>
      </c>
      <c r="D105" s="47"/>
      <c r="E105" s="33">
        <f>E106</f>
        <v>1026.24</v>
      </c>
      <c r="F105" s="47"/>
    </row>
    <row r="106" spans="1:6" s="34" customFormat="1" ht="61.8" customHeight="1" x14ac:dyDescent="0.25">
      <c r="A106" s="41" t="s">
        <v>748</v>
      </c>
      <c r="B106" s="49" t="s">
        <v>30</v>
      </c>
      <c r="C106" s="43" t="s">
        <v>645</v>
      </c>
      <c r="D106" s="47"/>
      <c r="E106" s="33">
        <v>1026.24</v>
      </c>
      <c r="F106" s="47"/>
    </row>
    <row r="107" spans="1:6" s="34" customFormat="1" ht="68.400000000000006" customHeight="1" x14ac:dyDescent="0.25">
      <c r="A107" s="41" t="s">
        <v>742</v>
      </c>
      <c r="B107" s="49" t="s">
        <v>30</v>
      </c>
      <c r="C107" s="43" t="s">
        <v>745</v>
      </c>
      <c r="D107" s="47"/>
      <c r="E107" s="33">
        <f>E108</f>
        <v>20500</v>
      </c>
      <c r="F107" s="47"/>
    </row>
    <row r="108" spans="1:6" ht="73.8" customHeight="1" x14ac:dyDescent="0.25">
      <c r="A108" s="41" t="s">
        <v>743</v>
      </c>
      <c r="B108" s="42" t="s">
        <v>30</v>
      </c>
      <c r="C108" s="50" t="s">
        <v>744</v>
      </c>
      <c r="D108" s="33" t="s">
        <v>40</v>
      </c>
      <c r="E108" s="33">
        <v>20500</v>
      </c>
      <c r="F108" s="47" t="str">
        <f t="shared" si="1"/>
        <v>-</v>
      </c>
    </row>
    <row r="109" spans="1:6" ht="50.4" customHeight="1" x14ac:dyDescent="0.25">
      <c r="A109" s="41" t="s">
        <v>741</v>
      </c>
      <c r="B109" s="42" t="s">
        <v>30</v>
      </c>
      <c r="C109" s="50" t="s">
        <v>739</v>
      </c>
      <c r="D109" s="33"/>
      <c r="E109" s="33">
        <f>E110</f>
        <v>1000</v>
      </c>
      <c r="F109" s="47"/>
    </row>
    <row r="110" spans="1:6" ht="60.6" customHeight="1" x14ac:dyDescent="0.25">
      <c r="A110" s="41" t="s">
        <v>738</v>
      </c>
      <c r="B110" s="42" t="s">
        <v>30</v>
      </c>
      <c r="C110" s="50" t="s">
        <v>740</v>
      </c>
      <c r="D110" s="33"/>
      <c r="E110" s="33">
        <v>1000</v>
      </c>
      <c r="F110" s="47"/>
    </row>
    <row r="111" spans="1:6" ht="58.8" customHeight="1" x14ac:dyDescent="0.25">
      <c r="A111" s="41" t="s">
        <v>737</v>
      </c>
      <c r="B111" s="42" t="s">
        <v>30</v>
      </c>
      <c r="C111" s="50" t="s">
        <v>735</v>
      </c>
      <c r="D111" s="33"/>
      <c r="E111" s="33">
        <f>E112</f>
        <v>45000</v>
      </c>
      <c r="F111" s="47"/>
    </row>
    <row r="112" spans="1:6" ht="74.400000000000006" customHeight="1" x14ac:dyDescent="0.25">
      <c r="A112" s="41" t="s">
        <v>736</v>
      </c>
      <c r="B112" s="42" t="s">
        <v>30</v>
      </c>
      <c r="C112" s="50" t="s">
        <v>734</v>
      </c>
      <c r="D112" s="33"/>
      <c r="E112" s="33">
        <v>45000</v>
      </c>
      <c r="F112" s="47"/>
    </row>
    <row r="113" spans="1:6" ht="56.4" customHeight="1" x14ac:dyDescent="0.25">
      <c r="A113" s="41" t="s">
        <v>733</v>
      </c>
      <c r="B113" s="42" t="s">
        <v>30</v>
      </c>
      <c r="C113" s="50" t="s">
        <v>730</v>
      </c>
      <c r="D113" s="33"/>
      <c r="E113" s="33">
        <f>E114</f>
        <v>600</v>
      </c>
      <c r="F113" s="47"/>
    </row>
    <row r="114" spans="1:6" ht="76.8" customHeight="1" x14ac:dyDescent="0.25">
      <c r="A114" s="41" t="s">
        <v>732</v>
      </c>
      <c r="B114" s="42" t="s">
        <v>30</v>
      </c>
      <c r="C114" s="50" t="s">
        <v>731</v>
      </c>
      <c r="D114" s="33"/>
      <c r="E114" s="33">
        <v>600</v>
      </c>
      <c r="F114" s="47"/>
    </row>
    <row r="115" spans="1:6" ht="40.799999999999997" customHeight="1" x14ac:dyDescent="0.25">
      <c r="A115" s="41" t="s">
        <v>728</v>
      </c>
      <c r="B115" s="42" t="s">
        <v>30</v>
      </c>
      <c r="C115" s="50" t="s">
        <v>729</v>
      </c>
      <c r="D115" s="33"/>
      <c r="E115" s="33">
        <f>E116</f>
        <v>3000</v>
      </c>
      <c r="F115" s="47"/>
    </row>
    <row r="116" spans="1:6" ht="56.4" customHeight="1" x14ac:dyDescent="0.25">
      <c r="A116" s="41" t="s">
        <v>727</v>
      </c>
      <c r="B116" s="42" t="s">
        <v>30</v>
      </c>
      <c r="C116" s="50" t="s">
        <v>726</v>
      </c>
      <c r="D116" s="33"/>
      <c r="E116" s="33">
        <v>3000</v>
      </c>
      <c r="F116" s="47"/>
    </row>
    <row r="117" spans="1:6" ht="56.4" customHeight="1" x14ac:dyDescent="0.25">
      <c r="A117" s="41" t="s">
        <v>724</v>
      </c>
      <c r="B117" s="42" t="s">
        <v>30</v>
      </c>
      <c r="C117" s="50" t="s">
        <v>723</v>
      </c>
      <c r="D117" s="33"/>
      <c r="E117" s="33">
        <f>E118+E119</f>
        <v>23798.37</v>
      </c>
      <c r="F117" s="47"/>
    </row>
    <row r="118" spans="1:6" ht="73.8" customHeight="1" x14ac:dyDescent="0.25">
      <c r="A118" s="41" t="s">
        <v>725</v>
      </c>
      <c r="B118" s="42" t="s">
        <v>30</v>
      </c>
      <c r="C118" s="50" t="s">
        <v>722</v>
      </c>
      <c r="D118" s="33"/>
      <c r="E118" s="118">
        <v>2000</v>
      </c>
      <c r="F118" s="47"/>
    </row>
    <row r="119" spans="1:6" ht="81.599999999999994" customHeight="1" x14ac:dyDescent="0.25">
      <c r="A119" s="41" t="s">
        <v>725</v>
      </c>
      <c r="B119" s="42" t="s">
        <v>30</v>
      </c>
      <c r="C119" s="50" t="s">
        <v>721</v>
      </c>
      <c r="D119" s="33"/>
      <c r="E119" s="118">
        <v>21798.37</v>
      </c>
      <c r="F119" s="47"/>
    </row>
    <row r="120" spans="1:6" ht="29.4" customHeight="1" x14ac:dyDescent="0.25">
      <c r="A120" s="41" t="s">
        <v>821</v>
      </c>
      <c r="B120" s="42" t="s">
        <v>30</v>
      </c>
      <c r="C120" s="50" t="s">
        <v>810</v>
      </c>
      <c r="D120" s="33"/>
      <c r="E120" s="118">
        <f>E121+E123</f>
        <v>84423.73</v>
      </c>
      <c r="F120" s="47"/>
    </row>
    <row r="121" spans="1:6" ht="81.599999999999994" customHeight="1" x14ac:dyDescent="0.25">
      <c r="A121" s="41" t="s">
        <v>820</v>
      </c>
      <c r="B121" s="42" t="s">
        <v>30</v>
      </c>
      <c r="C121" s="50" t="s">
        <v>809</v>
      </c>
      <c r="D121" s="33"/>
      <c r="E121" s="118">
        <f>E122</f>
        <v>36197</v>
      </c>
      <c r="F121" s="47"/>
    </row>
    <row r="122" spans="1:6" ht="55.8" customHeight="1" x14ac:dyDescent="0.25">
      <c r="A122" s="41" t="s">
        <v>819</v>
      </c>
      <c r="B122" s="42" t="s">
        <v>30</v>
      </c>
      <c r="C122" s="50" t="s">
        <v>808</v>
      </c>
      <c r="D122" s="33"/>
      <c r="E122" s="118">
        <v>36197</v>
      </c>
      <c r="F122" s="47"/>
    </row>
    <row r="123" spans="1:6" ht="61.2" customHeight="1" x14ac:dyDescent="0.25">
      <c r="A123" s="41" t="s">
        <v>708</v>
      </c>
      <c r="B123" s="42" t="s">
        <v>30</v>
      </c>
      <c r="C123" s="50" t="s">
        <v>720</v>
      </c>
      <c r="D123" s="47" t="s">
        <v>40</v>
      </c>
      <c r="E123" s="33">
        <f>E124+E125+E126+E127+E128+E129+E130</f>
        <v>48226.729999999996</v>
      </c>
      <c r="F123" s="47" t="str">
        <f t="shared" si="1"/>
        <v>-</v>
      </c>
    </row>
    <row r="124" spans="1:6" ht="54.6" customHeight="1" x14ac:dyDescent="0.25">
      <c r="A124" s="48" t="s">
        <v>679</v>
      </c>
      <c r="B124" s="42" t="s">
        <v>30</v>
      </c>
      <c r="C124" s="50" t="s">
        <v>646</v>
      </c>
      <c r="D124" s="47" t="s">
        <v>40</v>
      </c>
      <c r="E124" s="36">
        <v>3555.09</v>
      </c>
      <c r="F124" s="47" t="str">
        <f t="shared" si="1"/>
        <v>-</v>
      </c>
    </row>
    <row r="125" spans="1:6" ht="52.2" customHeight="1" x14ac:dyDescent="0.25">
      <c r="A125" s="48" t="s">
        <v>679</v>
      </c>
      <c r="B125" s="42" t="s">
        <v>30</v>
      </c>
      <c r="C125" s="50" t="s">
        <v>647</v>
      </c>
      <c r="D125" s="33" t="s">
        <v>40</v>
      </c>
      <c r="E125" s="36">
        <v>0</v>
      </c>
      <c r="F125" s="47" t="str">
        <f t="shared" si="1"/>
        <v>-</v>
      </c>
    </row>
    <row r="126" spans="1:6" ht="54" customHeight="1" x14ac:dyDescent="0.25">
      <c r="A126" s="48" t="s">
        <v>679</v>
      </c>
      <c r="B126" s="42" t="s">
        <v>30</v>
      </c>
      <c r="C126" s="50" t="s">
        <v>648</v>
      </c>
      <c r="D126" s="47" t="s">
        <v>40</v>
      </c>
      <c r="E126" s="36">
        <v>26044.78</v>
      </c>
      <c r="F126" s="47" t="str">
        <f t="shared" si="1"/>
        <v>-</v>
      </c>
    </row>
    <row r="127" spans="1:6" ht="49.8" customHeight="1" x14ac:dyDescent="0.25">
      <c r="A127" s="48" t="s">
        <v>679</v>
      </c>
      <c r="B127" s="42" t="s">
        <v>30</v>
      </c>
      <c r="C127" s="50" t="s">
        <v>649</v>
      </c>
      <c r="D127" s="47" t="s">
        <v>40</v>
      </c>
      <c r="E127" s="36">
        <v>0</v>
      </c>
      <c r="F127" s="47" t="str">
        <f t="shared" si="1"/>
        <v>-</v>
      </c>
    </row>
    <row r="128" spans="1:6" ht="51" customHeight="1" x14ac:dyDescent="0.25">
      <c r="A128" s="48" t="s">
        <v>679</v>
      </c>
      <c r="B128" s="42" t="s">
        <v>30</v>
      </c>
      <c r="C128" s="50" t="s">
        <v>719</v>
      </c>
      <c r="D128" s="33" t="s">
        <v>40</v>
      </c>
      <c r="E128" s="36">
        <v>32.869999999999997</v>
      </c>
      <c r="F128" s="47" t="str">
        <f t="shared" si="1"/>
        <v>-</v>
      </c>
    </row>
    <row r="129" spans="1:6" ht="51" customHeight="1" x14ac:dyDescent="0.25">
      <c r="A129" s="48" t="s">
        <v>679</v>
      </c>
      <c r="B129" s="42" t="s">
        <v>30</v>
      </c>
      <c r="C129" s="68" t="s">
        <v>718</v>
      </c>
      <c r="D129" s="33"/>
      <c r="E129" s="118">
        <v>18311.61</v>
      </c>
      <c r="F129" s="47"/>
    </row>
    <row r="130" spans="1:6" ht="61.8" customHeight="1" x14ac:dyDescent="0.25">
      <c r="A130" s="41" t="s">
        <v>680</v>
      </c>
      <c r="B130" s="42" t="s">
        <v>30</v>
      </c>
      <c r="C130" s="50" t="s">
        <v>650</v>
      </c>
      <c r="D130" s="47" t="s">
        <v>40</v>
      </c>
      <c r="E130" s="36">
        <v>282.38</v>
      </c>
      <c r="F130" s="47" t="str">
        <f t="shared" si="1"/>
        <v>-</v>
      </c>
    </row>
    <row r="131" spans="1:6" ht="27" customHeight="1" x14ac:dyDescent="0.25">
      <c r="A131" s="41" t="s">
        <v>709</v>
      </c>
      <c r="B131" s="42" t="s">
        <v>30</v>
      </c>
      <c r="C131" s="50" t="s">
        <v>689</v>
      </c>
      <c r="D131" s="47" t="s">
        <v>40</v>
      </c>
      <c r="E131" s="36">
        <f>E132</f>
        <v>968.44</v>
      </c>
      <c r="F131" s="47" t="str">
        <f t="shared" si="1"/>
        <v>-</v>
      </c>
    </row>
    <row r="132" spans="1:6" ht="50.4" customHeight="1" x14ac:dyDescent="0.25">
      <c r="A132" s="41" t="s">
        <v>681</v>
      </c>
      <c r="B132" s="42" t="s">
        <v>30</v>
      </c>
      <c r="C132" s="50" t="s">
        <v>651</v>
      </c>
      <c r="D132" s="33" t="s">
        <v>40</v>
      </c>
      <c r="E132" s="36">
        <v>968.44</v>
      </c>
      <c r="F132" s="47" t="str">
        <f t="shared" si="1"/>
        <v>-</v>
      </c>
    </row>
    <row r="133" spans="1:6" ht="50.4" hidden="1" customHeight="1" x14ac:dyDescent="0.25">
      <c r="A133" s="41" t="s">
        <v>690</v>
      </c>
      <c r="B133" s="42" t="s">
        <v>30</v>
      </c>
      <c r="C133" s="50" t="s">
        <v>644</v>
      </c>
      <c r="D133" s="47" t="s">
        <v>40</v>
      </c>
      <c r="E133" s="36"/>
      <c r="F133" s="47" t="str">
        <f t="shared" si="1"/>
        <v>-</v>
      </c>
    </row>
    <row r="134" spans="1:6" ht="39.6" hidden="1" customHeight="1" x14ac:dyDescent="0.25">
      <c r="A134" s="41" t="s">
        <v>682</v>
      </c>
      <c r="B134" s="42" t="s">
        <v>30</v>
      </c>
      <c r="C134" s="43" t="s">
        <v>643</v>
      </c>
      <c r="D134" s="47" t="s">
        <v>40</v>
      </c>
      <c r="E134" s="33"/>
      <c r="F134" s="47" t="str">
        <f t="shared" si="1"/>
        <v>-</v>
      </c>
    </row>
    <row r="135" spans="1:6" s="34" customFormat="1" ht="16.8" customHeight="1" x14ac:dyDescent="0.25">
      <c r="A135" s="44" t="s">
        <v>111</v>
      </c>
      <c r="B135" s="45" t="s">
        <v>30</v>
      </c>
      <c r="C135" s="46" t="s">
        <v>112</v>
      </c>
      <c r="D135" s="33" t="s">
        <v>40</v>
      </c>
      <c r="E135" s="47">
        <f>E137</f>
        <v>6500</v>
      </c>
      <c r="F135" s="47" t="str">
        <f t="shared" si="1"/>
        <v>-</v>
      </c>
    </row>
    <row r="136" spans="1:6" s="34" customFormat="1" ht="15" customHeight="1" x14ac:dyDescent="0.25">
      <c r="A136" s="41" t="s">
        <v>716</v>
      </c>
      <c r="B136" s="49" t="s">
        <v>30</v>
      </c>
      <c r="C136" s="43" t="s">
        <v>717</v>
      </c>
      <c r="D136" s="47" t="s">
        <v>40</v>
      </c>
      <c r="E136" s="47">
        <f>E137</f>
        <v>6500</v>
      </c>
      <c r="F136" s="47" t="str">
        <f t="shared" si="1"/>
        <v>-</v>
      </c>
    </row>
    <row r="137" spans="1:6" ht="31.2" customHeight="1" x14ac:dyDescent="0.25">
      <c r="A137" s="79" t="s">
        <v>714</v>
      </c>
      <c r="B137" s="42" t="s">
        <v>30</v>
      </c>
      <c r="C137" s="43" t="s">
        <v>715</v>
      </c>
      <c r="D137" s="47" t="s">
        <v>40</v>
      </c>
      <c r="E137" s="33">
        <v>6500</v>
      </c>
      <c r="F137" s="47" t="str">
        <f t="shared" si="1"/>
        <v>-</v>
      </c>
    </row>
    <row r="138" spans="1:6" s="34" customFormat="1" ht="22.8" customHeight="1" x14ac:dyDescent="0.25">
      <c r="A138" s="44" t="s">
        <v>113</v>
      </c>
      <c r="B138" s="45" t="s">
        <v>30</v>
      </c>
      <c r="C138" s="46" t="s">
        <v>114</v>
      </c>
      <c r="D138" s="47">
        <v>399394518.52999997</v>
      </c>
      <c r="E138" s="47">
        <f>E139</f>
        <v>57219880.799999997</v>
      </c>
      <c r="F138" s="47">
        <f>D138-E138</f>
        <v>342174637.72999996</v>
      </c>
    </row>
    <row r="139" spans="1:6" s="34" customFormat="1" ht="37.200000000000003" customHeight="1" x14ac:dyDescent="0.25">
      <c r="A139" s="44" t="s">
        <v>115</v>
      </c>
      <c r="B139" s="45" t="s">
        <v>30</v>
      </c>
      <c r="C139" s="46" t="s">
        <v>116</v>
      </c>
      <c r="D139" s="47">
        <v>399334818.52999997</v>
      </c>
      <c r="E139" s="47">
        <f>E140+E148+E154+E145</f>
        <v>57219880.799999997</v>
      </c>
      <c r="F139" s="47">
        <f>D139-E139</f>
        <v>342114937.72999996</v>
      </c>
    </row>
    <row r="140" spans="1:6" ht="15" customHeight="1" x14ac:dyDescent="0.25">
      <c r="A140" s="41" t="s">
        <v>117</v>
      </c>
      <c r="B140" s="42" t="s">
        <v>30</v>
      </c>
      <c r="C140" s="43" t="s">
        <v>118</v>
      </c>
      <c r="D140" s="33" t="s">
        <v>40</v>
      </c>
      <c r="E140" s="33">
        <f>E142+E144</f>
        <v>7624533.3399999999</v>
      </c>
      <c r="F140" s="33" t="str">
        <f t="shared" ref="F140:F148" si="2">IF(OR(D140="-",IF(E140="-",0,E140)&gt;=IF(D140="-",0,D140)),"-",IF(D140="-",0,D140)-IF(E140="-",0,E140))</f>
        <v>-</v>
      </c>
    </row>
    <row r="141" spans="1:6" ht="19.8" customHeight="1" x14ac:dyDescent="0.25">
      <c r="A141" s="41" t="s">
        <v>119</v>
      </c>
      <c r="B141" s="42" t="s">
        <v>30</v>
      </c>
      <c r="C141" s="43" t="s">
        <v>120</v>
      </c>
      <c r="D141" s="33" t="s">
        <v>40</v>
      </c>
      <c r="E141" s="33">
        <f>E142</f>
        <v>6789600</v>
      </c>
      <c r="F141" s="33" t="str">
        <f t="shared" si="2"/>
        <v>-</v>
      </c>
    </row>
    <row r="142" spans="1:6" ht="35.4" customHeight="1" x14ac:dyDescent="0.25">
      <c r="A142" s="41" t="s">
        <v>683</v>
      </c>
      <c r="B142" s="42" t="s">
        <v>30</v>
      </c>
      <c r="C142" s="43" t="s">
        <v>121</v>
      </c>
      <c r="D142" s="33" t="s">
        <v>40</v>
      </c>
      <c r="E142" s="118">
        <v>6789600</v>
      </c>
      <c r="F142" s="33" t="str">
        <f t="shared" si="2"/>
        <v>-</v>
      </c>
    </row>
    <row r="143" spans="1:6" ht="28.8" customHeight="1" x14ac:dyDescent="0.25">
      <c r="A143" s="41" t="s">
        <v>122</v>
      </c>
      <c r="B143" s="42" t="s">
        <v>30</v>
      </c>
      <c r="C143" s="43" t="s">
        <v>123</v>
      </c>
      <c r="D143" s="33" t="s">
        <v>40</v>
      </c>
      <c r="E143" s="33">
        <f>E144</f>
        <v>834933.34</v>
      </c>
      <c r="F143" s="33" t="str">
        <f t="shared" si="2"/>
        <v>-</v>
      </c>
    </row>
    <row r="144" spans="1:6" ht="28.8" customHeight="1" x14ac:dyDescent="0.25">
      <c r="A144" s="41" t="s">
        <v>124</v>
      </c>
      <c r="B144" s="42" t="s">
        <v>30</v>
      </c>
      <c r="C144" s="43" t="s">
        <v>125</v>
      </c>
      <c r="D144" s="33" t="s">
        <v>40</v>
      </c>
      <c r="E144" s="118">
        <v>834933.34</v>
      </c>
      <c r="F144" s="33" t="str">
        <f t="shared" si="2"/>
        <v>-</v>
      </c>
    </row>
    <row r="145" spans="1:6" ht="28.8" customHeight="1" x14ac:dyDescent="0.25">
      <c r="A145" s="41" t="s">
        <v>817</v>
      </c>
      <c r="B145" s="42" t="s">
        <v>30</v>
      </c>
      <c r="C145" s="46" t="s">
        <v>807</v>
      </c>
      <c r="D145" s="33"/>
      <c r="E145" s="130">
        <f>E146+E147</f>
        <v>1583450</v>
      </c>
      <c r="F145" s="33"/>
    </row>
    <row r="146" spans="1:6" ht="48.6" customHeight="1" x14ac:dyDescent="0.25">
      <c r="A146" s="41" t="s">
        <v>816</v>
      </c>
      <c r="B146" s="42" t="s">
        <v>30</v>
      </c>
      <c r="C146" s="43" t="s">
        <v>805</v>
      </c>
      <c r="D146" s="33"/>
      <c r="E146" s="118">
        <v>1577200</v>
      </c>
      <c r="F146" s="33"/>
    </row>
    <row r="147" spans="1:6" ht="22.8" customHeight="1" x14ac:dyDescent="0.25">
      <c r="A147" s="41" t="s">
        <v>815</v>
      </c>
      <c r="B147" s="42" t="s">
        <v>30</v>
      </c>
      <c r="C147" s="117" t="s">
        <v>801</v>
      </c>
      <c r="D147" s="33"/>
      <c r="E147" s="118">
        <v>6250</v>
      </c>
      <c r="F147" s="33"/>
    </row>
    <row r="148" spans="1:6" ht="21" customHeight="1" x14ac:dyDescent="0.25">
      <c r="A148" s="41" t="s">
        <v>126</v>
      </c>
      <c r="B148" s="42" t="s">
        <v>30</v>
      </c>
      <c r="C148" s="43" t="s">
        <v>127</v>
      </c>
      <c r="D148" s="33" t="s">
        <v>40</v>
      </c>
      <c r="E148" s="33">
        <f>E149+E150+E151+E153</f>
        <v>45951897.460000001</v>
      </c>
      <c r="F148" s="33" t="str">
        <f t="shared" si="2"/>
        <v>-</v>
      </c>
    </row>
    <row r="149" spans="1:6" ht="29.4" customHeight="1" x14ac:dyDescent="0.25">
      <c r="A149" s="41" t="s">
        <v>684</v>
      </c>
      <c r="B149" s="42" t="s">
        <v>30</v>
      </c>
      <c r="C149" s="32" t="s">
        <v>641</v>
      </c>
      <c r="D149" s="33" t="s">
        <v>40</v>
      </c>
      <c r="E149" s="118">
        <v>239070.45</v>
      </c>
      <c r="F149" s="33" t="s">
        <v>40</v>
      </c>
    </row>
    <row r="150" spans="1:6" ht="29.4" customHeight="1" x14ac:dyDescent="0.25">
      <c r="A150" s="41" t="s">
        <v>684</v>
      </c>
      <c r="B150" s="42" t="s">
        <v>30</v>
      </c>
      <c r="C150" s="32" t="s">
        <v>642</v>
      </c>
      <c r="D150" s="33" t="s">
        <v>40</v>
      </c>
      <c r="E150" s="118">
        <v>113199.44</v>
      </c>
      <c r="F150" s="33" t="s">
        <v>40</v>
      </c>
    </row>
    <row r="151" spans="1:6" ht="36" customHeight="1" x14ac:dyDescent="0.25">
      <c r="A151" s="41" t="s">
        <v>713</v>
      </c>
      <c r="B151" s="42" t="s">
        <v>30</v>
      </c>
      <c r="C151" s="32" t="s">
        <v>712</v>
      </c>
      <c r="D151" s="33" t="s">
        <v>40</v>
      </c>
      <c r="E151" s="33">
        <v>123507.57</v>
      </c>
      <c r="F151" s="33"/>
    </row>
    <row r="152" spans="1:6" ht="19.2" customHeight="1" x14ac:dyDescent="0.25">
      <c r="A152" s="44" t="s">
        <v>814</v>
      </c>
      <c r="B152" s="63" t="s">
        <v>30</v>
      </c>
      <c r="C152" s="116" t="s">
        <v>806</v>
      </c>
      <c r="D152" s="33" t="s">
        <v>40</v>
      </c>
      <c r="E152" s="33">
        <f>E153</f>
        <v>45476120</v>
      </c>
      <c r="F152" s="33"/>
    </row>
    <row r="153" spans="1:6" ht="21" customHeight="1" x14ac:dyDescent="0.25">
      <c r="A153" s="41" t="s">
        <v>128</v>
      </c>
      <c r="B153" s="42" t="s">
        <v>30</v>
      </c>
      <c r="C153" s="43" t="s">
        <v>129</v>
      </c>
      <c r="D153" s="33" t="s">
        <v>40</v>
      </c>
      <c r="E153" s="118">
        <v>45476120</v>
      </c>
      <c r="F153" s="33" t="str">
        <f t="shared" ref="F153:F162" si="3">IF(OR(D153="-",IF(E153="-",0,E153)&gt;=IF(D153="-",0,D153)),"-",IF(D153="-",0,D153)-IF(E153="-",0,E153))</f>
        <v>-</v>
      </c>
    </row>
    <row r="154" spans="1:6" ht="19.2" customHeight="1" x14ac:dyDescent="0.25">
      <c r="A154" s="44" t="s">
        <v>813</v>
      </c>
      <c r="B154" s="42"/>
      <c r="C154" s="46" t="s">
        <v>804</v>
      </c>
      <c r="D154" s="33"/>
      <c r="E154" s="118">
        <f>E155</f>
        <v>2060000</v>
      </c>
      <c r="F154" s="33"/>
    </row>
    <row r="155" spans="1:6" ht="53.4" customHeight="1" x14ac:dyDescent="0.25">
      <c r="A155" s="41" t="s">
        <v>812</v>
      </c>
      <c r="B155" s="42" t="s">
        <v>30</v>
      </c>
      <c r="C155" s="43" t="s">
        <v>803</v>
      </c>
      <c r="D155" s="33"/>
      <c r="E155" s="118">
        <f>E156</f>
        <v>2060000</v>
      </c>
      <c r="F155" s="33"/>
    </row>
    <row r="156" spans="1:6" ht="45.6" customHeight="1" x14ac:dyDescent="0.25">
      <c r="A156" s="41" t="s">
        <v>811</v>
      </c>
      <c r="B156" s="42" t="s">
        <v>30</v>
      </c>
      <c r="C156" s="43" t="s">
        <v>802</v>
      </c>
      <c r="D156" s="33"/>
      <c r="E156" s="118">
        <v>2060000</v>
      </c>
      <c r="F156" s="33"/>
    </row>
    <row r="157" spans="1:6" s="34" customFormat="1" ht="44.4" hidden="1" customHeight="1" x14ac:dyDescent="0.25">
      <c r="A157" s="44" t="s">
        <v>130</v>
      </c>
      <c r="B157" s="45" t="s">
        <v>30</v>
      </c>
      <c r="C157" s="46" t="s">
        <v>818</v>
      </c>
      <c r="D157" s="47" t="s">
        <v>40</v>
      </c>
      <c r="E157" s="47">
        <v>0</v>
      </c>
      <c r="F157" s="47" t="str">
        <f t="shared" si="3"/>
        <v>-</v>
      </c>
    </row>
    <row r="158" spans="1:6" ht="40.200000000000003" hidden="1" customHeight="1" x14ac:dyDescent="0.25">
      <c r="A158" s="41" t="s">
        <v>131</v>
      </c>
      <c r="B158" s="42" t="s">
        <v>30</v>
      </c>
      <c r="C158" s="43" t="s">
        <v>132</v>
      </c>
      <c r="D158" s="33" t="s">
        <v>40</v>
      </c>
      <c r="E158" s="33">
        <v>0</v>
      </c>
      <c r="F158" s="33" t="str">
        <f t="shared" si="3"/>
        <v>-</v>
      </c>
    </row>
    <row r="159" spans="1:6" ht="37.799999999999997" hidden="1" customHeight="1" x14ac:dyDescent="0.25">
      <c r="A159" s="41" t="s">
        <v>685</v>
      </c>
      <c r="B159" s="42" t="s">
        <v>30</v>
      </c>
      <c r="C159" s="43" t="s">
        <v>639</v>
      </c>
      <c r="D159" s="33" t="s">
        <v>40</v>
      </c>
      <c r="E159" s="33">
        <v>0</v>
      </c>
      <c r="F159" s="33" t="str">
        <f t="shared" si="3"/>
        <v>-</v>
      </c>
    </row>
    <row r="160" spans="1:6" ht="37.200000000000003" hidden="1" customHeight="1" x14ac:dyDescent="0.25">
      <c r="A160" s="41" t="s">
        <v>686</v>
      </c>
      <c r="B160" s="42" t="s">
        <v>30</v>
      </c>
      <c r="C160" s="43" t="s">
        <v>640</v>
      </c>
      <c r="D160" s="33" t="s">
        <v>40</v>
      </c>
      <c r="E160" s="33">
        <v>0</v>
      </c>
      <c r="F160" s="33" t="s">
        <v>40</v>
      </c>
    </row>
    <row r="161" spans="1:6" ht="21.6" hidden="1" customHeight="1" x14ac:dyDescent="0.25">
      <c r="A161" s="41" t="s">
        <v>687</v>
      </c>
      <c r="B161" s="42" t="s">
        <v>30</v>
      </c>
      <c r="C161" s="43" t="s">
        <v>133</v>
      </c>
      <c r="D161" s="33"/>
      <c r="E161" s="33">
        <v>0</v>
      </c>
      <c r="F161" s="33" t="s">
        <v>40</v>
      </c>
    </row>
    <row r="162" spans="1:6" ht="41.4" hidden="1" customHeight="1" x14ac:dyDescent="0.25">
      <c r="A162" s="41" t="s">
        <v>687</v>
      </c>
      <c r="B162" s="42" t="s">
        <v>30</v>
      </c>
      <c r="C162" s="43" t="s">
        <v>134</v>
      </c>
      <c r="D162" s="33" t="s">
        <v>40</v>
      </c>
      <c r="E162" s="33">
        <v>0</v>
      </c>
      <c r="F162" s="33" t="str">
        <f t="shared" si="3"/>
        <v>-</v>
      </c>
    </row>
    <row r="163" spans="1:6" ht="40.200000000000003" customHeight="1" x14ac:dyDescent="0.25">
      <c r="A163" s="112"/>
      <c r="B163" s="113"/>
      <c r="C163" s="114"/>
      <c r="D163" s="115"/>
      <c r="E163" s="115"/>
      <c r="F163" s="115"/>
    </row>
    <row r="164" spans="1:6" ht="12.75" customHeight="1" x14ac:dyDescent="0.25">
      <c r="A164" s="35"/>
      <c r="B164" s="27"/>
      <c r="C164" s="77"/>
      <c r="D164" s="131"/>
      <c r="E164" s="131"/>
      <c r="F164" s="39"/>
    </row>
  </sheetData>
  <mergeCells count="12">
    <mergeCell ref="B12:B18"/>
    <mergeCell ref="D12:D18"/>
    <mergeCell ref="C12:C18"/>
    <mergeCell ref="A12:A18"/>
    <mergeCell ref="F12:F18"/>
    <mergeCell ref="E12:E18"/>
    <mergeCell ref="A11:D11"/>
    <mergeCell ref="A2:D2"/>
    <mergeCell ref="A5:D5"/>
    <mergeCell ref="A3:D3"/>
    <mergeCell ref="B7:D7"/>
    <mergeCell ref="B8:D8"/>
  </mergeCells>
  <conditionalFormatting sqref="F22 F24 F26 F28 F30 F32:F33 F35 F37 F39 F41 F43:F48 F50 F56 F58 F60 F62 F65 F67 F69 F71 F73 F75 F77 F79 F81 F83 F85 F87:F89 F91 F93 F95 F97:F102 F123 F125 F127 F130 F132 F134 F136 F104:F107">
    <cfRule type="cellIs" priority="1" stopIfTrue="1" operator="equal">
      <formula>0</formula>
    </cfRule>
  </conditionalFormatting>
  <pageMargins left="0.23622047244094491" right="0.23622047244094491" top="0.35433070866141736" bottom="0.35433070866141736" header="0.31496062992125984" footer="0.31496062992125984"/>
  <pageSetup paperSize="9" scale="73" fitToHeight="0" pageOrder="overThenDown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382"/>
  <sheetViews>
    <sheetView showGridLines="0" view="pageBreakPreview" zoomScale="90" zoomScaleNormal="130" zoomScaleSheetLayoutView="90" workbookViewId="0">
      <selection activeCell="D19" sqref="D19"/>
    </sheetView>
  </sheetViews>
  <sheetFormatPr defaultColWidth="9.109375" defaultRowHeight="12.75" customHeight="1" x14ac:dyDescent="0.25"/>
  <cols>
    <col min="1" max="1" width="31.77734375" style="6" customWidth="1"/>
    <col min="2" max="2" width="4.33203125" style="6" customWidth="1"/>
    <col min="3" max="3" width="20.77734375" style="6" customWidth="1"/>
    <col min="4" max="4" width="18.88671875" style="132" customWidth="1"/>
    <col min="5" max="5" width="18.6640625" style="132" customWidth="1"/>
    <col min="6" max="6" width="18.6640625" style="6" customWidth="1"/>
    <col min="7" max="16384" width="9.109375" style="6"/>
  </cols>
  <sheetData>
    <row r="2" spans="1:6" ht="15" customHeight="1" x14ac:dyDescent="0.25">
      <c r="A2" s="139" t="s">
        <v>135</v>
      </c>
      <c r="B2" s="139"/>
      <c r="C2" s="139"/>
      <c r="D2" s="139"/>
      <c r="E2" s="127"/>
      <c r="F2" s="16" t="s">
        <v>136</v>
      </c>
    </row>
    <row r="3" spans="1:6" ht="13.5" customHeight="1" x14ac:dyDescent="0.25">
      <c r="A3" s="1"/>
      <c r="B3" s="1"/>
      <c r="C3" s="3"/>
      <c r="D3" s="134"/>
      <c r="E3" s="134"/>
      <c r="F3" s="4"/>
    </row>
    <row r="4" spans="1:6" ht="10.199999999999999" customHeight="1" x14ac:dyDescent="0.25">
      <c r="A4" s="149" t="s">
        <v>20</v>
      </c>
      <c r="B4" s="144" t="s">
        <v>21</v>
      </c>
      <c r="C4" s="144" t="s">
        <v>137</v>
      </c>
      <c r="D4" s="145" t="s">
        <v>23</v>
      </c>
      <c r="E4" s="150" t="s">
        <v>24</v>
      </c>
      <c r="F4" s="148" t="s">
        <v>25</v>
      </c>
    </row>
    <row r="5" spans="1:6" ht="5.4" customHeight="1" x14ac:dyDescent="0.25">
      <c r="A5" s="149"/>
      <c r="B5" s="144"/>
      <c r="C5" s="144"/>
      <c r="D5" s="145"/>
      <c r="E5" s="150"/>
      <c r="F5" s="148"/>
    </row>
    <row r="6" spans="1:6" ht="9.6" customHeight="1" x14ac:dyDescent="0.25">
      <c r="A6" s="149"/>
      <c r="B6" s="144"/>
      <c r="C6" s="144"/>
      <c r="D6" s="145"/>
      <c r="E6" s="150"/>
      <c r="F6" s="148"/>
    </row>
    <row r="7" spans="1:6" ht="6" customHeight="1" x14ac:dyDescent="0.25">
      <c r="A7" s="149"/>
      <c r="B7" s="144"/>
      <c r="C7" s="144"/>
      <c r="D7" s="145"/>
      <c r="E7" s="150"/>
      <c r="F7" s="148"/>
    </row>
    <row r="8" spans="1:6" ht="6.6" customHeight="1" x14ac:dyDescent="0.25">
      <c r="A8" s="149"/>
      <c r="B8" s="144"/>
      <c r="C8" s="144"/>
      <c r="D8" s="145"/>
      <c r="E8" s="150"/>
      <c r="F8" s="148"/>
    </row>
    <row r="9" spans="1:6" ht="10.95" customHeight="1" x14ac:dyDescent="0.25">
      <c r="A9" s="149"/>
      <c r="B9" s="144"/>
      <c r="C9" s="144"/>
      <c r="D9" s="145"/>
      <c r="E9" s="150"/>
      <c r="F9" s="148"/>
    </row>
    <row r="10" spans="1:6" ht="4.2" hidden="1" customHeight="1" x14ac:dyDescent="0.25">
      <c r="A10" s="149"/>
      <c r="B10" s="144"/>
      <c r="C10" s="51"/>
      <c r="D10" s="145"/>
      <c r="E10" s="135"/>
      <c r="F10" s="52"/>
    </row>
    <row r="11" spans="1:6" ht="13.2" hidden="1" customHeight="1" x14ac:dyDescent="0.25">
      <c r="A11" s="149"/>
      <c r="B11" s="144"/>
      <c r="C11" s="51"/>
      <c r="D11" s="145"/>
      <c r="E11" s="135"/>
      <c r="F11" s="52"/>
    </row>
    <row r="12" spans="1:6" ht="13.5" customHeight="1" x14ac:dyDescent="0.25">
      <c r="A12" s="66">
        <v>1</v>
      </c>
      <c r="B12" s="110">
        <v>2</v>
      </c>
      <c r="C12" s="110">
        <v>3</v>
      </c>
      <c r="D12" s="128" t="s">
        <v>26</v>
      </c>
      <c r="E12" s="128" t="s">
        <v>27</v>
      </c>
      <c r="F12" s="67" t="s">
        <v>28</v>
      </c>
    </row>
    <row r="13" spans="1:6" ht="13.2" x14ac:dyDescent="0.25">
      <c r="A13" s="53" t="s">
        <v>138</v>
      </c>
      <c r="B13" s="45" t="s">
        <v>139</v>
      </c>
      <c r="C13" s="54" t="s">
        <v>140</v>
      </c>
      <c r="D13" s="47">
        <f>D15+D115+D142+D177+D211+D275+D302+D355+D375</f>
        <v>631723394.52999985</v>
      </c>
      <c r="E13" s="47">
        <f>E15+E115+E142+E177+E211+E275+E302+E355+E375</f>
        <v>92294967.519999981</v>
      </c>
      <c r="F13" s="55">
        <f>D13-E13</f>
        <v>539428427.00999987</v>
      </c>
    </row>
    <row r="14" spans="1:6" ht="13.2" x14ac:dyDescent="0.25">
      <c r="A14" s="56" t="s">
        <v>32</v>
      </c>
      <c r="B14" s="57"/>
      <c r="C14" s="58"/>
      <c r="D14" s="136"/>
      <c r="E14" s="137"/>
      <c r="F14" s="57"/>
    </row>
    <row r="15" spans="1:6" ht="13.2" x14ac:dyDescent="0.25">
      <c r="A15" s="53" t="s">
        <v>141</v>
      </c>
      <c r="B15" s="45" t="s">
        <v>139</v>
      </c>
      <c r="C15" s="54" t="s">
        <v>142</v>
      </c>
      <c r="D15" s="47">
        <f>D16+D25+D34+D30</f>
        <v>99132644.189999983</v>
      </c>
      <c r="E15" s="47">
        <f>E16+E25+E34+E30</f>
        <v>14258872.210000001</v>
      </c>
      <c r="F15" s="59">
        <f>D15-E15</f>
        <v>84873771.979999989</v>
      </c>
    </row>
    <row r="16" spans="1:6" ht="78.599999999999994" customHeight="1" x14ac:dyDescent="0.25">
      <c r="A16" s="60" t="s">
        <v>143</v>
      </c>
      <c r="B16" s="42" t="s">
        <v>139</v>
      </c>
      <c r="C16" s="61" t="s">
        <v>144</v>
      </c>
      <c r="D16" s="33">
        <f>D17+FIO</f>
        <v>82257910.929999992</v>
      </c>
      <c r="E16" s="33">
        <f>E17+E21</f>
        <v>13009739.050000001</v>
      </c>
      <c r="F16" s="59">
        <f t="shared" ref="F16:F86" si="0">D16-E16</f>
        <v>69248171.879999995</v>
      </c>
    </row>
    <row r="17" spans="1:6" ht="27.6" customHeight="1" x14ac:dyDescent="0.25">
      <c r="A17" s="60" t="s">
        <v>145</v>
      </c>
      <c r="B17" s="42" t="s">
        <v>139</v>
      </c>
      <c r="C17" s="61" t="s">
        <v>146</v>
      </c>
      <c r="D17" s="33">
        <f>D18+D19+D20</f>
        <v>15013021.6</v>
      </c>
      <c r="E17" s="33">
        <f t="shared" ref="E17" si="1">E18+E19+E20</f>
        <v>2964520.97</v>
      </c>
      <c r="F17" s="59">
        <f t="shared" si="0"/>
        <v>12048500.629999999</v>
      </c>
    </row>
    <row r="18" spans="1:6" ht="13.2" x14ac:dyDescent="0.25">
      <c r="A18" s="60" t="s">
        <v>147</v>
      </c>
      <c r="B18" s="42" t="s">
        <v>139</v>
      </c>
      <c r="C18" s="61" t="s">
        <v>148</v>
      </c>
      <c r="D18" s="33">
        <f>D101</f>
        <v>12419274.41</v>
      </c>
      <c r="E18" s="33">
        <f>E101</f>
        <v>1946004.85</v>
      </c>
      <c r="F18" s="59">
        <f t="shared" si="0"/>
        <v>10473269.560000001</v>
      </c>
    </row>
    <row r="19" spans="1:6" ht="27" customHeight="1" x14ac:dyDescent="0.25">
      <c r="A19" s="60" t="s">
        <v>149</v>
      </c>
      <c r="B19" s="42" t="s">
        <v>139</v>
      </c>
      <c r="C19" s="61" t="s">
        <v>150</v>
      </c>
      <c r="D19" s="33">
        <f>D102</f>
        <v>296284.84999999998</v>
      </c>
      <c r="E19" s="33">
        <f t="shared" ref="E19" si="2">E102</f>
        <v>177963.85</v>
      </c>
      <c r="F19" s="59">
        <f t="shared" si="0"/>
        <v>118320.99999999997</v>
      </c>
    </row>
    <row r="20" spans="1:6" ht="49.8" customHeight="1" x14ac:dyDescent="0.25">
      <c r="A20" s="60" t="s">
        <v>151</v>
      </c>
      <c r="B20" s="42" t="s">
        <v>139</v>
      </c>
      <c r="C20" s="61" t="s">
        <v>152</v>
      </c>
      <c r="D20" s="33">
        <f>D103</f>
        <v>2297462.34</v>
      </c>
      <c r="E20" s="33">
        <f t="shared" ref="E20" si="3">E103</f>
        <v>840552.27</v>
      </c>
      <c r="F20" s="59">
        <f t="shared" si="0"/>
        <v>1456910.0699999998</v>
      </c>
    </row>
    <row r="21" spans="1:6" ht="33.6" customHeight="1" x14ac:dyDescent="0.25">
      <c r="A21" s="60" t="s">
        <v>153</v>
      </c>
      <c r="B21" s="42" t="s">
        <v>139</v>
      </c>
      <c r="C21" s="61" t="s">
        <v>154</v>
      </c>
      <c r="D21" s="33">
        <f>D22+D23+D24</f>
        <v>67244889.329999998</v>
      </c>
      <c r="E21" s="33">
        <f>E22+E23+E24</f>
        <v>10045218.08</v>
      </c>
      <c r="F21" s="59">
        <f t="shared" si="0"/>
        <v>57199671.25</v>
      </c>
    </row>
    <row r="22" spans="1:6" ht="33" customHeight="1" x14ac:dyDescent="0.25">
      <c r="A22" s="60" t="s">
        <v>155</v>
      </c>
      <c r="B22" s="42" t="s">
        <v>139</v>
      </c>
      <c r="C22" s="61" t="s">
        <v>156</v>
      </c>
      <c r="D22" s="33">
        <f>D45+D58+D76</f>
        <v>56112640.890000001</v>
      </c>
      <c r="E22" s="33">
        <f>E45+E58+E76</f>
        <v>7740251.3300000001</v>
      </c>
      <c r="F22" s="59">
        <f t="shared" si="0"/>
        <v>48372389.560000002</v>
      </c>
    </row>
    <row r="23" spans="1:6" ht="43.2" customHeight="1" x14ac:dyDescent="0.25">
      <c r="A23" s="60" t="s">
        <v>157</v>
      </c>
      <c r="B23" s="42" t="s">
        <v>139</v>
      </c>
      <c r="C23" s="61" t="s">
        <v>158</v>
      </c>
      <c r="D23" s="33">
        <f>D46+D51+D59+D77</f>
        <v>389827.7</v>
      </c>
      <c r="E23" s="33">
        <f>E46+E51+E59+E77</f>
        <v>97190.95</v>
      </c>
      <c r="F23" s="59">
        <f t="shared" si="0"/>
        <v>292636.75</v>
      </c>
    </row>
    <row r="24" spans="1:6" ht="55.8" customHeight="1" x14ac:dyDescent="0.25">
      <c r="A24" s="60" t="s">
        <v>159</v>
      </c>
      <c r="B24" s="42" t="s">
        <v>139</v>
      </c>
      <c r="C24" s="61" t="s">
        <v>160</v>
      </c>
      <c r="D24" s="33">
        <f>D47+D60+D78</f>
        <v>10742420.74</v>
      </c>
      <c r="E24" s="33">
        <f>E47+E60+E78</f>
        <v>2207775.7999999998</v>
      </c>
      <c r="F24" s="59">
        <f t="shared" si="0"/>
        <v>8534644.9400000013</v>
      </c>
    </row>
    <row r="25" spans="1:6" ht="48.6" customHeight="1" x14ac:dyDescent="0.25">
      <c r="A25" s="60" t="s">
        <v>161</v>
      </c>
      <c r="B25" s="42" t="s">
        <v>139</v>
      </c>
      <c r="C25" s="61" t="s">
        <v>162</v>
      </c>
      <c r="D25" s="33">
        <f>D26</f>
        <v>15430710.240000002</v>
      </c>
      <c r="E25" s="33">
        <f t="shared" ref="E25" si="4">E26</f>
        <v>1109875.46</v>
      </c>
      <c r="F25" s="59">
        <f t="shared" si="0"/>
        <v>14320834.780000001</v>
      </c>
    </row>
    <row r="26" spans="1:6" ht="46.2" customHeight="1" x14ac:dyDescent="0.25">
      <c r="A26" s="60" t="s">
        <v>163</v>
      </c>
      <c r="B26" s="42" t="s">
        <v>139</v>
      </c>
      <c r="C26" s="61" t="s">
        <v>164</v>
      </c>
      <c r="D26" s="33">
        <f>D27+D28+D29</f>
        <v>15430710.240000002</v>
      </c>
      <c r="E26" s="33">
        <f>E27+E28+E29</f>
        <v>1109875.46</v>
      </c>
      <c r="F26" s="59">
        <f t="shared" si="0"/>
        <v>14320834.780000001</v>
      </c>
    </row>
    <row r="27" spans="1:6" ht="43.8" customHeight="1" x14ac:dyDescent="0.25">
      <c r="A27" s="60" t="s">
        <v>165</v>
      </c>
      <c r="B27" s="42" t="s">
        <v>139</v>
      </c>
      <c r="C27" s="61" t="s">
        <v>166</v>
      </c>
      <c r="D27" s="33">
        <f>D63+D81+D106</f>
        <v>2871503.39</v>
      </c>
      <c r="E27" s="33">
        <f>E63+E81+E106</f>
        <v>118439.23</v>
      </c>
      <c r="F27" s="59">
        <f t="shared" si="0"/>
        <v>2753064.16</v>
      </c>
    </row>
    <row r="28" spans="1:6" ht="13.2" x14ac:dyDescent="0.25">
      <c r="A28" s="60" t="s">
        <v>167</v>
      </c>
      <c r="B28" s="42" t="s">
        <v>139</v>
      </c>
      <c r="C28" s="61" t="s">
        <v>168</v>
      </c>
      <c r="D28" s="33">
        <f>D54+D64+D82+D107+D94</f>
        <v>9927095.9400000013</v>
      </c>
      <c r="E28" s="33">
        <f>E64+E107+E82+E94</f>
        <v>991436.23</v>
      </c>
      <c r="F28" s="59">
        <f t="shared" si="0"/>
        <v>8935659.7100000009</v>
      </c>
    </row>
    <row r="29" spans="1:6" ht="26.4" customHeight="1" x14ac:dyDescent="0.25">
      <c r="A29" s="60" t="s">
        <v>798</v>
      </c>
      <c r="B29" s="42" t="s">
        <v>139</v>
      </c>
      <c r="C29" s="61" t="s">
        <v>795</v>
      </c>
      <c r="D29" s="33">
        <f>D65</f>
        <v>2632110.91</v>
      </c>
      <c r="E29" s="33">
        <f t="shared" ref="E29:F29" si="5">E65</f>
        <v>0</v>
      </c>
      <c r="F29" s="20">
        <f t="shared" si="5"/>
        <v>2632110.91</v>
      </c>
    </row>
    <row r="30" spans="1:6" ht="25.8" customHeight="1" x14ac:dyDescent="0.25">
      <c r="A30" s="60" t="s">
        <v>443</v>
      </c>
      <c r="B30" s="42" t="s">
        <v>139</v>
      </c>
      <c r="C30" s="61" t="s">
        <v>638</v>
      </c>
      <c r="D30" s="33">
        <f>D83+D108</f>
        <v>162674.26999999999</v>
      </c>
      <c r="E30" s="33">
        <f>E83+E108</f>
        <v>45668.7</v>
      </c>
      <c r="F30" s="59">
        <f t="shared" si="0"/>
        <v>117005.56999999999</v>
      </c>
    </row>
    <row r="31" spans="1:6" ht="34.200000000000003" customHeight="1" x14ac:dyDescent="0.25">
      <c r="A31" s="60" t="s">
        <v>449</v>
      </c>
      <c r="B31" s="42" t="s">
        <v>139</v>
      </c>
      <c r="C31" s="61" t="s">
        <v>831</v>
      </c>
      <c r="D31" s="33">
        <f>D84</f>
        <v>159024.26999999999</v>
      </c>
      <c r="E31" s="33">
        <f>E84</f>
        <v>42018.7</v>
      </c>
      <c r="F31" s="59">
        <f t="shared" si="0"/>
        <v>117005.56999999999</v>
      </c>
    </row>
    <row r="32" spans="1:6" ht="34.200000000000003" customHeight="1" x14ac:dyDescent="0.25">
      <c r="A32" s="60" t="s">
        <v>451</v>
      </c>
      <c r="B32" s="42" t="s">
        <v>139</v>
      </c>
      <c r="C32" s="61" t="s">
        <v>832</v>
      </c>
      <c r="D32" s="33">
        <f>D85</f>
        <v>159024.26999999999</v>
      </c>
      <c r="E32" s="33">
        <f>E85</f>
        <v>42018.7</v>
      </c>
      <c r="F32" s="59"/>
    </row>
    <row r="33" spans="1:6" ht="34.200000000000003" customHeight="1" x14ac:dyDescent="0.25">
      <c r="A33" s="120" t="s">
        <v>455</v>
      </c>
      <c r="B33" s="42" t="s">
        <v>139</v>
      </c>
      <c r="C33" s="61" t="s">
        <v>833</v>
      </c>
      <c r="D33" s="33">
        <f>D109</f>
        <v>3650</v>
      </c>
      <c r="E33" s="33">
        <f>E109</f>
        <v>3650</v>
      </c>
      <c r="F33" s="59"/>
    </row>
    <row r="34" spans="1:6" ht="13.2" x14ac:dyDescent="0.25">
      <c r="A34" s="60" t="s">
        <v>169</v>
      </c>
      <c r="B34" s="42" t="s">
        <v>139</v>
      </c>
      <c r="C34" s="61" t="s">
        <v>170</v>
      </c>
      <c r="D34" s="33">
        <f>D35+D37+D41</f>
        <v>1281348.75</v>
      </c>
      <c r="E34" s="33">
        <f>E35+E37</f>
        <v>93589</v>
      </c>
      <c r="F34" s="59">
        <f t="shared" si="0"/>
        <v>1187759.75</v>
      </c>
    </row>
    <row r="35" spans="1:6" ht="21" customHeight="1" x14ac:dyDescent="0.25">
      <c r="A35" s="60" t="s">
        <v>171</v>
      </c>
      <c r="B35" s="42" t="s">
        <v>139</v>
      </c>
      <c r="C35" s="61" t="s">
        <v>172</v>
      </c>
      <c r="D35" s="33">
        <f>D36</f>
        <v>100000</v>
      </c>
      <c r="E35" s="33">
        <f t="shared" ref="E35" si="6">E36</f>
        <v>9701</v>
      </c>
      <c r="F35" s="59">
        <f t="shared" si="0"/>
        <v>90299</v>
      </c>
    </row>
    <row r="36" spans="1:6" ht="48" customHeight="1" x14ac:dyDescent="0.25">
      <c r="A36" s="60" t="s">
        <v>173</v>
      </c>
      <c r="B36" s="42" t="s">
        <v>139</v>
      </c>
      <c r="C36" s="61" t="s">
        <v>174</v>
      </c>
      <c r="D36" s="33">
        <f>D68</f>
        <v>100000</v>
      </c>
      <c r="E36" s="33">
        <f>E68</f>
        <v>9701</v>
      </c>
      <c r="F36" s="59">
        <f t="shared" si="0"/>
        <v>90299</v>
      </c>
    </row>
    <row r="37" spans="1:6" ht="27.6" customHeight="1" x14ac:dyDescent="0.25">
      <c r="A37" s="60" t="s">
        <v>175</v>
      </c>
      <c r="B37" s="42" t="s">
        <v>139</v>
      </c>
      <c r="C37" s="61" t="s">
        <v>176</v>
      </c>
      <c r="D37" s="33">
        <f>D69+D87+D111</f>
        <v>456448.75</v>
      </c>
      <c r="E37" s="33">
        <f>E69+E87+E111</f>
        <v>83888</v>
      </c>
      <c r="F37" s="59">
        <f t="shared" si="0"/>
        <v>372560.75</v>
      </c>
    </row>
    <row r="38" spans="1:6" ht="30" customHeight="1" x14ac:dyDescent="0.25">
      <c r="A38" s="60" t="s">
        <v>177</v>
      </c>
      <c r="B38" s="42" t="s">
        <v>139</v>
      </c>
      <c r="C38" s="61" t="s">
        <v>178</v>
      </c>
      <c r="D38" s="33">
        <f>D70+D88+D112</f>
        <v>3975</v>
      </c>
      <c r="E38" s="33">
        <f>E88+E112</f>
        <v>0</v>
      </c>
      <c r="F38" s="59">
        <f t="shared" si="0"/>
        <v>3975</v>
      </c>
    </row>
    <row r="39" spans="1:6" ht="19.2" customHeight="1" x14ac:dyDescent="0.25">
      <c r="A39" s="60" t="s">
        <v>179</v>
      </c>
      <c r="B39" s="42" t="s">
        <v>139</v>
      </c>
      <c r="C39" s="61" t="s">
        <v>180</v>
      </c>
      <c r="D39" s="33">
        <f>D71+D89+D113</f>
        <v>176473.75</v>
      </c>
      <c r="E39" s="33">
        <f>E72+E90</f>
        <v>62500</v>
      </c>
      <c r="F39" s="59">
        <f t="shared" si="0"/>
        <v>113973.75</v>
      </c>
    </row>
    <row r="40" spans="1:6" ht="22.8" customHeight="1" x14ac:dyDescent="0.25">
      <c r="A40" s="60" t="s">
        <v>181</v>
      </c>
      <c r="B40" s="42" t="s">
        <v>139</v>
      </c>
      <c r="C40" s="61" t="s">
        <v>182</v>
      </c>
      <c r="D40" s="33">
        <f>D72+D90</f>
        <v>273000</v>
      </c>
      <c r="E40" s="33">
        <f t="shared" ref="E40" si="7">E72+E90</f>
        <v>62500</v>
      </c>
      <c r="F40" s="59">
        <f t="shared" si="0"/>
        <v>210500</v>
      </c>
    </row>
    <row r="41" spans="1:6" ht="21" customHeight="1" x14ac:dyDescent="0.25">
      <c r="A41" s="60" t="s">
        <v>183</v>
      </c>
      <c r="B41" s="42" t="s">
        <v>139</v>
      </c>
      <c r="C41" s="61" t="s">
        <v>184</v>
      </c>
      <c r="D41" s="33">
        <f>D97</f>
        <v>724900</v>
      </c>
      <c r="E41" s="33">
        <v>0</v>
      </c>
      <c r="F41" s="59">
        <f t="shared" si="0"/>
        <v>724900</v>
      </c>
    </row>
    <row r="42" spans="1:6" ht="58.8" customHeight="1" x14ac:dyDescent="0.25">
      <c r="A42" s="53" t="s">
        <v>185</v>
      </c>
      <c r="B42" s="45" t="s">
        <v>139</v>
      </c>
      <c r="C42" s="54" t="s">
        <v>609</v>
      </c>
      <c r="D42" s="47">
        <f>D43</f>
        <v>2904799.23</v>
      </c>
      <c r="E42" s="47">
        <f t="shared" ref="E42" si="8">E43</f>
        <v>583230.97</v>
      </c>
      <c r="F42" s="59">
        <f t="shared" si="0"/>
        <v>2321568.2599999998</v>
      </c>
    </row>
    <row r="43" spans="1:6" ht="72.599999999999994" customHeight="1" x14ac:dyDescent="0.25">
      <c r="A43" s="60" t="s">
        <v>143</v>
      </c>
      <c r="B43" s="42" t="s">
        <v>139</v>
      </c>
      <c r="C43" s="61" t="s">
        <v>610</v>
      </c>
      <c r="D43" s="33">
        <f>D44</f>
        <v>2904799.23</v>
      </c>
      <c r="E43" s="33">
        <f>E44</f>
        <v>583230.97</v>
      </c>
      <c r="F43" s="59">
        <f t="shared" si="0"/>
        <v>2321568.2599999998</v>
      </c>
    </row>
    <row r="44" spans="1:6" ht="36.6" customHeight="1" x14ac:dyDescent="0.25">
      <c r="A44" s="60" t="s">
        <v>153</v>
      </c>
      <c r="B44" s="42" t="s">
        <v>139</v>
      </c>
      <c r="C44" s="61" t="s">
        <v>611</v>
      </c>
      <c r="D44" s="33">
        <f>D45+D46+D47</f>
        <v>2904799.23</v>
      </c>
      <c r="E44" s="33">
        <f>E45+E47</f>
        <v>583230.97</v>
      </c>
      <c r="F44" s="59">
        <f t="shared" si="0"/>
        <v>2321568.2599999998</v>
      </c>
    </row>
    <row r="45" spans="1:6" ht="29.4" customHeight="1" x14ac:dyDescent="0.25">
      <c r="A45" s="60" t="s">
        <v>155</v>
      </c>
      <c r="B45" s="42" t="s">
        <v>139</v>
      </c>
      <c r="C45" s="61" t="s">
        <v>613</v>
      </c>
      <c r="D45" s="119">
        <v>2547548.85</v>
      </c>
      <c r="E45" s="119">
        <v>504361.24</v>
      </c>
      <c r="F45" s="59">
        <f t="shared" si="0"/>
        <v>2043187.61</v>
      </c>
    </row>
    <row r="46" spans="1:6" ht="51" customHeight="1" x14ac:dyDescent="0.25">
      <c r="A46" s="60" t="s">
        <v>157</v>
      </c>
      <c r="B46" s="42" t="s">
        <v>139</v>
      </c>
      <c r="C46" s="61" t="s">
        <v>612</v>
      </c>
      <c r="D46" s="33">
        <v>18000</v>
      </c>
      <c r="E46" s="33">
        <v>0</v>
      </c>
      <c r="F46" s="59">
        <f t="shared" si="0"/>
        <v>18000</v>
      </c>
    </row>
    <row r="47" spans="1:6" ht="58.8" customHeight="1" x14ac:dyDescent="0.25">
      <c r="A47" s="60" t="s">
        <v>159</v>
      </c>
      <c r="B47" s="42" t="s">
        <v>139</v>
      </c>
      <c r="C47" s="61" t="s">
        <v>614</v>
      </c>
      <c r="D47" s="33">
        <v>339250.38</v>
      </c>
      <c r="E47" s="33">
        <v>78869.73</v>
      </c>
      <c r="F47" s="59">
        <f t="shared" si="0"/>
        <v>260380.65000000002</v>
      </c>
    </row>
    <row r="48" spans="1:6" ht="58.8" customHeight="1" x14ac:dyDescent="0.25">
      <c r="A48" s="60" t="s">
        <v>185</v>
      </c>
      <c r="B48" s="42" t="s">
        <v>139</v>
      </c>
      <c r="C48" s="62" t="s">
        <v>617</v>
      </c>
      <c r="D48" s="47">
        <f>D50+D52</f>
        <v>50000</v>
      </c>
      <c r="E48" s="33">
        <v>0</v>
      </c>
      <c r="F48" s="59">
        <f t="shared" si="0"/>
        <v>50000</v>
      </c>
    </row>
    <row r="49" spans="1:6" ht="80.400000000000006" customHeight="1" x14ac:dyDescent="0.25">
      <c r="A49" s="60" t="s">
        <v>143</v>
      </c>
      <c r="B49" s="42" t="s">
        <v>139</v>
      </c>
      <c r="C49" s="61" t="s">
        <v>631</v>
      </c>
      <c r="D49" s="47">
        <f>D50</f>
        <v>5000</v>
      </c>
      <c r="E49" s="33">
        <v>0</v>
      </c>
      <c r="F49" s="59">
        <f t="shared" si="0"/>
        <v>5000</v>
      </c>
    </row>
    <row r="50" spans="1:6" ht="46.8" customHeight="1" x14ac:dyDescent="0.25">
      <c r="A50" s="60" t="s">
        <v>153</v>
      </c>
      <c r="B50" s="42" t="s">
        <v>139</v>
      </c>
      <c r="C50" s="61" t="s">
        <v>615</v>
      </c>
      <c r="D50" s="33">
        <f>D51</f>
        <v>5000</v>
      </c>
      <c r="E50" s="33">
        <v>0</v>
      </c>
      <c r="F50" s="59">
        <f t="shared" si="0"/>
        <v>5000</v>
      </c>
    </row>
    <row r="51" spans="1:6" ht="50.4" customHeight="1" x14ac:dyDescent="0.25">
      <c r="A51" s="60" t="s">
        <v>157</v>
      </c>
      <c r="B51" s="42" t="s">
        <v>139</v>
      </c>
      <c r="C51" s="61" t="s">
        <v>616</v>
      </c>
      <c r="D51" s="33">
        <v>5000</v>
      </c>
      <c r="E51" s="33">
        <v>0</v>
      </c>
      <c r="F51" s="59">
        <f t="shared" si="0"/>
        <v>5000</v>
      </c>
    </row>
    <row r="52" spans="1:6" ht="43.2" customHeight="1" x14ac:dyDescent="0.25">
      <c r="A52" s="60" t="s">
        <v>161</v>
      </c>
      <c r="B52" s="42" t="s">
        <v>139</v>
      </c>
      <c r="C52" s="61" t="s">
        <v>186</v>
      </c>
      <c r="D52" s="33">
        <v>45000</v>
      </c>
      <c r="E52" s="33">
        <v>0</v>
      </c>
      <c r="F52" s="59">
        <f t="shared" si="0"/>
        <v>45000</v>
      </c>
    </row>
    <row r="53" spans="1:6" ht="40.200000000000003" customHeight="1" x14ac:dyDescent="0.25">
      <c r="A53" s="60" t="s">
        <v>163</v>
      </c>
      <c r="B53" s="42" t="s">
        <v>139</v>
      </c>
      <c r="C53" s="61" t="s">
        <v>187</v>
      </c>
      <c r="D53" s="33">
        <v>45000</v>
      </c>
      <c r="E53" s="33">
        <v>0</v>
      </c>
      <c r="F53" s="59">
        <f t="shared" si="0"/>
        <v>45000</v>
      </c>
    </row>
    <row r="54" spans="1:6" ht="21.6" customHeight="1" x14ac:dyDescent="0.25">
      <c r="A54" s="60" t="s">
        <v>167</v>
      </c>
      <c r="B54" s="42" t="s">
        <v>139</v>
      </c>
      <c r="C54" s="61" t="s">
        <v>188</v>
      </c>
      <c r="D54" s="33">
        <v>45000</v>
      </c>
      <c r="E54" s="33">
        <v>0</v>
      </c>
      <c r="F54" s="59">
        <f t="shared" si="0"/>
        <v>45000</v>
      </c>
    </row>
    <row r="55" spans="1:6" ht="70.8" customHeight="1" x14ac:dyDescent="0.25">
      <c r="A55" s="53" t="s">
        <v>189</v>
      </c>
      <c r="B55" s="45" t="s">
        <v>139</v>
      </c>
      <c r="C55" s="54" t="s">
        <v>190</v>
      </c>
      <c r="D55" s="47">
        <f>D56+D61+D66</f>
        <v>63316469.269999996</v>
      </c>
      <c r="E55" s="47">
        <f>E56+E61+E66</f>
        <v>7309490.3199999994</v>
      </c>
      <c r="F55" s="59">
        <f t="shared" si="0"/>
        <v>56006978.949999996</v>
      </c>
    </row>
    <row r="56" spans="1:6" ht="67.8" customHeight="1" x14ac:dyDescent="0.25">
      <c r="A56" s="60" t="s">
        <v>143</v>
      </c>
      <c r="B56" s="42" t="s">
        <v>139</v>
      </c>
      <c r="C56" s="61" t="s">
        <v>191</v>
      </c>
      <c r="D56" s="33">
        <f>D57</f>
        <v>54063304.019999996</v>
      </c>
      <c r="E56" s="33">
        <f t="shared" ref="E56" si="9">E57</f>
        <v>7171794.7899999991</v>
      </c>
      <c r="F56" s="59">
        <f t="shared" si="0"/>
        <v>46891509.229999997</v>
      </c>
    </row>
    <row r="57" spans="1:6" ht="34.799999999999997" customHeight="1" x14ac:dyDescent="0.25">
      <c r="A57" s="60" t="s">
        <v>153</v>
      </c>
      <c r="B57" s="42" t="s">
        <v>139</v>
      </c>
      <c r="C57" s="61" t="s">
        <v>192</v>
      </c>
      <c r="D57" s="33">
        <f>D58+D59+D60</f>
        <v>54063304.019999996</v>
      </c>
      <c r="E57" s="33">
        <f t="shared" ref="E57" si="10">E58+E59+E60</f>
        <v>7171794.7899999991</v>
      </c>
      <c r="F57" s="59">
        <f t="shared" si="0"/>
        <v>46891509.229999997</v>
      </c>
    </row>
    <row r="58" spans="1:6" ht="27.6" customHeight="1" x14ac:dyDescent="0.25">
      <c r="A58" s="60" t="s">
        <v>155</v>
      </c>
      <c r="B58" s="42" t="s">
        <v>139</v>
      </c>
      <c r="C58" s="61" t="s">
        <v>193</v>
      </c>
      <c r="D58" s="119">
        <v>44992552.759999998</v>
      </c>
      <c r="E58" s="119">
        <v>5682231.0599999996</v>
      </c>
      <c r="F58" s="59">
        <f t="shared" si="0"/>
        <v>39310321.699999996</v>
      </c>
    </row>
    <row r="59" spans="1:6" ht="51" customHeight="1" x14ac:dyDescent="0.25">
      <c r="A59" s="60" t="s">
        <v>157</v>
      </c>
      <c r="B59" s="42" t="s">
        <v>139</v>
      </c>
      <c r="C59" s="61" t="s">
        <v>194</v>
      </c>
      <c r="D59" s="33">
        <v>256700</v>
      </c>
      <c r="E59" s="119">
        <v>16253.25</v>
      </c>
      <c r="F59" s="59">
        <f t="shared" si="0"/>
        <v>240446.75</v>
      </c>
    </row>
    <row r="60" spans="1:6" ht="57" customHeight="1" x14ac:dyDescent="0.25">
      <c r="A60" s="60" t="s">
        <v>159</v>
      </c>
      <c r="B60" s="42" t="s">
        <v>139</v>
      </c>
      <c r="C60" s="61" t="s">
        <v>195</v>
      </c>
      <c r="D60" s="119">
        <v>8814051.2599999998</v>
      </c>
      <c r="E60" s="119">
        <v>1473310.48</v>
      </c>
      <c r="F60" s="59">
        <f t="shared" si="0"/>
        <v>7340740.7799999993</v>
      </c>
    </row>
    <row r="61" spans="1:6" ht="39.6" customHeight="1" x14ac:dyDescent="0.25">
      <c r="A61" s="60" t="s">
        <v>161</v>
      </c>
      <c r="B61" s="42" t="s">
        <v>139</v>
      </c>
      <c r="C61" s="61" t="s">
        <v>196</v>
      </c>
      <c r="D61" s="33">
        <f>D62</f>
        <v>8795265.25</v>
      </c>
      <c r="E61" s="33">
        <f t="shared" ref="E61" si="11">E62</f>
        <v>65494.53</v>
      </c>
      <c r="F61" s="59">
        <f t="shared" si="0"/>
        <v>8729770.7200000007</v>
      </c>
    </row>
    <row r="62" spans="1:6" ht="39" customHeight="1" x14ac:dyDescent="0.25">
      <c r="A62" s="60" t="s">
        <v>163</v>
      </c>
      <c r="B62" s="42" t="s">
        <v>139</v>
      </c>
      <c r="C62" s="61" t="s">
        <v>197</v>
      </c>
      <c r="D62" s="33">
        <f>D63+D64+D65</f>
        <v>8795265.25</v>
      </c>
      <c r="E62" s="33">
        <f>E63+E64+E65</f>
        <v>65494.53</v>
      </c>
      <c r="F62" s="59">
        <f t="shared" si="0"/>
        <v>8729770.7200000007</v>
      </c>
    </row>
    <row r="63" spans="1:6" ht="41.4" customHeight="1" x14ac:dyDescent="0.25">
      <c r="A63" s="60" t="s">
        <v>165</v>
      </c>
      <c r="B63" s="42" t="s">
        <v>139</v>
      </c>
      <c r="C63" s="61" t="s">
        <v>198</v>
      </c>
      <c r="D63" s="33">
        <v>2419845.39</v>
      </c>
      <c r="E63" s="119">
        <v>52723.13</v>
      </c>
      <c r="F63" s="59">
        <f t="shared" si="0"/>
        <v>2367122.2600000002</v>
      </c>
    </row>
    <row r="64" spans="1:6" ht="24" customHeight="1" x14ac:dyDescent="0.25">
      <c r="A64" s="60" t="s">
        <v>167</v>
      </c>
      <c r="B64" s="42" t="s">
        <v>139</v>
      </c>
      <c r="C64" s="61" t="s">
        <v>199</v>
      </c>
      <c r="D64" s="119">
        <v>3743308.95</v>
      </c>
      <c r="E64" s="119">
        <v>12771.4</v>
      </c>
      <c r="F64" s="59">
        <f t="shared" si="0"/>
        <v>3730537.5500000003</v>
      </c>
    </row>
    <row r="65" spans="1:6" ht="24" customHeight="1" x14ac:dyDescent="0.25">
      <c r="A65" s="60" t="s">
        <v>798</v>
      </c>
      <c r="B65" s="42" t="s">
        <v>139</v>
      </c>
      <c r="C65" s="61" t="s">
        <v>794</v>
      </c>
      <c r="D65" s="119">
        <v>2632110.91</v>
      </c>
      <c r="E65" s="33">
        <v>0</v>
      </c>
      <c r="F65" s="59">
        <f t="shared" si="0"/>
        <v>2632110.91</v>
      </c>
    </row>
    <row r="66" spans="1:6" ht="18.600000000000001" customHeight="1" x14ac:dyDescent="0.25">
      <c r="A66" s="60" t="s">
        <v>169</v>
      </c>
      <c r="B66" s="42" t="s">
        <v>139</v>
      </c>
      <c r="C66" s="61" t="s">
        <v>200</v>
      </c>
      <c r="D66" s="33">
        <f>D67+D69</f>
        <v>457900</v>
      </c>
      <c r="E66" s="33">
        <f t="shared" ref="E66" si="12">E67+E69</f>
        <v>72201</v>
      </c>
      <c r="F66" s="59">
        <f t="shared" si="0"/>
        <v>385699</v>
      </c>
    </row>
    <row r="67" spans="1:6" ht="19.8" customHeight="1" x14ac:dyDescent="0.25">
      <c r="A67" s="60" t="s">
        <v>171</v>
      </c>
      <c r="B67" s="42" t="s">
        <v>139</v>
      </c>
      <c r="C67" s="61" t="s">
        <v>201</v>
      </c>
      <c r="D67" s="33">
        <f>D68</f>
        <v>100000</v>
      </c>
      <c r="E67" s="33">
        <f t="shared" ref="E67" si="13">E68</f>
        <v>9701</v>
      </c>
      <c r="F67" s="59">
        <f t="shared" si="0"/>
        <v>90299</v>
      </c>
    </row>
    <row r="68" spans="1:6" ht="36.6" customHeight="1" x14ac:dyDescent="0.25">
      <c r="A68" s="60" t="s">
        <v>173</v>
      </c>
      <c r="B68" s="42" t="s">
        <v>139</v>
      </c>
      <c r="C68" s="61" t="s">
        <v>202</v>
      </c>
      <c r="D68" s="119">
        <v>100000</v>
      </c>
      <c r="E68" s="119">
        <v>9701</v>
      </c>
      <c r="F68" s="59">
        <f t="shared" si="0"/>
        <v>90299</v>
      </c>
    </row>
    <row r="69" spans="1:6" ht="25.2" customHeight="1" x14ac:dyDescent="0.25">
      <c r="A69" s="60" t="s">
        <v>175</v>
      </c>
      <c r="B69" s="42" t="s">
        <v>139</v>
      </c>
      <c r="C69" s="61" t="s">
        <v>203</v>
      </c>
      <c r="D69" s="33">
        <f>D70+D71+D72</f>
        <v>357900</v>
      </c>
      <c r="E69" s="33">
        <f>E72</f>
        <v>62500</v>
      </c>
      <c r="F69" s="59">
        <f t="shared" si="0"/>
        <v>295400</v>
      </c>
    </row>
    <row r="70" spans="1:6" ht="30.6" customHeight="1" x14ac:dyDescent="0.25">
      <c r="A70" s="60" t="s">
        <v>177</v>
      </c>
      <c r="B70" s="42" t="s">
        <v>139</v>
      </c>
      <c r="C70" s="61" t="s">
        <v>204</v>
      </c>
      <c r="D70" s="33">
        <v>3900</v>
      </c>
      <c r="E70" s="33">
        <v>0</v>
      </c>
      <c r="F70" s="59">
        <f t="shared" si="0"/>
        <v>3900</v>
      </c>
    </row>
    <row r="71" spans="1:6" ht="24" customHeight="1" x14ac:dyDescent="0.25">
      <c r="A71" s="60" t="s">
        <v>179</v>
      </c>
      <c r="B71" s="42" t="s">
        <v>139</v>
      </c>
      <c r="C71" s="61" t="s">
        <v>205</v>
      </c>
      <c r="D71" s="33">
        <v>86000</v>
      </c>
      <c r="E71" s="33">
        <v>0</v>
      </c>
      <c r="F71" s="59">
        <f t="shared" si="0"/>
        <v>86000</v>
      </c>
    </row>
    <row r="72" spans="1:6" ht="24" customHeight="1" x14ac:dyDescent="0.25">
      <c r="A72" s="60" t="s">
        <v>181</v>
      </c>
      <c r="B72" s="42" t="s">
        <v>139</v>
      </c>
      <c r="C72" s="61" t="s">
        <v>206</v>
      </c>
      <c r="D72" s="119">
        <v>268000</v>
      </c>
      <c r="E72" s="119">
        <v>62500</v>
      </c>
      <c r="F72" s="59">
        <f t="shared" si="0"/>
        <v>205500</v>
      </c>
    </row>
    <row r="73" spans="1:6" ht="45.6" customHeight="1" x14ac:dyDescent="0.25">
      <c r="A73" s="53" t="s">
        <v>207</v>
      </c>
      <c r="B73" s="45" t="s">
        <v>139</v>
      </c>
      <c r="C73" s="54" t="s">
        <v>208</v>
      </c>
      <c r="D73" s="47">
        <f>D74+D79+D86+D83</f>
        <v>10730255.519999998</v>
      </c>
      <c r="E73" s="47">
        <f>E74+E79+E86+E83</f>
        <v>2350682.5299999998</v>
      </c>
      <c r="F73" s="59">
        <f t="shared" si="0"/>
        <v>8379572.9899999984</v>
      </c>
    </row>
    <row r="74" spans="1:6" ht="70.2" customHeight="1" x14ac:dyDescent="0.25">
      <c r="A74" s="60" t="s">
        <v>143</v>
      </c>
      <c r="B74" s="42" t="s">
        <v>139</v>
      </c>
      <c r="C74" s="61" t="s">
        <v>209</v>
      </c>
      <c r="D74" s="33">
        <f>D75</f>
        <v>10271786.079999998</v>
      </c>
      <c r="E74" s="33">
        <f t="shared" ref="E74" si="14">E75</f>
        <v>2290192.3199999998</v>
      </c>
      <c r="F74" s="59">
        <f t="shared" si="0"/>
        <v>7981593.7599999979</v>
      </c>
    </row>
    <row r="75" spans="1:6" ht="39" customHeight="1" x14ac:dyDescent="0.25">
      <c r="A75" s="60" t="s">
        <v>153</v>
      </c>
      <c r="B75" s="42" t="s">
        <v>139</v>
      </c>
      <c r="C75" s="61" t="s">
        <v>210</v>
      </c>
      <c r="D75" s="33">
        <f>D76+D77+D78</f>
        <v>10271786.079999998</v>
      </c>
      <c r="E75" s="33">
        <f t="shared" ref="E75" si="15">E76+E77+E78</f>
        <v>2290192.3199999998</v>
      </c>
      <c r="F75" s="59">
        <f t="shared" si="0"/>
        <v>7981593.7599999979</v>
      </c>
    </row>
    <row r="76" spans="1:6" ht="25.8" customHeight="1" x14ac:dyDescent="0.25">
      <c r="A76" s="60" t="s">
        <v>155</v>
      </c>
      <c r="B76" s="42" t="s">
        <v>139</v>
      </c>
      <c r="C76" s="61" t="s">
        <v>211</v>
      </c>
      <c r="D76" s="119">
        <v>8572539.2799999993</v>
      </c>
      <c r="E76" s="119">
        <v>1553659.03</v>
      </c>
      <c r="F76" s="59">
        <f t="shared" si="0"/>
        <v>7018880.2499999991</v>
      </c>
    </row>
    <row r="77" spans="1:6" ht="46.2" customHeight="1" x14ac:dyDescent="0.25">
      <c r="A77" s="60" t="s">
        <v>157</v>
      </c>
      <c r="B77" s="42" t="s">
        <v>139</v>
      </c>
      <c r="C77" s="61" t="s">
        <v>212</v>
      </c>
      <c r="D77" s="33">
        <v>110127.7</v>
      </c>
      <c r="E77" s="33">
        <v>80937.7</v>
      </c>
      <c r="F77" s="59">
        <f t="shared" si="0"/>
        <v>29190</v>
      </c>
    </row>
    <row r="78" spans="1:6" ht="62.4" customHeight="1" x14ac:dyDescent="0.25">
      <c r="A78" s="60" t="s">
        <v>159</v>
      </c>
      <c r="B78" s="42" t="s">
        <v>139</v>
      </c>
      <c r="C78" s="61" t="s">
        <v>213</v>
      </c>
      <c r="D78" s="33">
        <v>1589119.1</v>
      </c>
      <c r="E78" s="119">
        <v>655595.59</v>
      </c>
      <c r="F78" s="59">
        <f t="shared" si="0"/>
        <v>933523.51000000013</v>
      </c>
    </row>
    <row r="79" spans="1:6" ht="36.6" customHeight="1" x14ac:dyDescent="0.25">
      <c r="A79" s="60" t="s">
        <v>161</v>
      </c>
      <c r="B79" s="42" t="s">
        <v>139</v>
      </c>
      <c r="C79" s="61" t="s">
        <v>214</v>
      </c>
      <c r="D79" s="33">
        <f>D80</f>
        <v>293370.17</v>
      </c>
      <c r="E79" s="33">
        <f>E80</f>
        <v>18471.510000000002</v>
      </c>
      <c r="F79" s="59">
        <f t="shared" si="0"/>
        <v>274898.65999999997</v>
      </c>
    </row>
    <row r="80" spans="1:6" ht="37.799999999999997" customHeight="1" x14ac:dyDescent="0.25">
      <c r="A80" s="60" t="s">
        <v>163</v>
      </c>
      <c r="B80" s="42" t="s">
        <v>139</v>
      </c>
      <c r="C80" s="61" t="s">
        <v>215</v>
      </c>
      <c r="D80" s="33">
        <f>D81+D82</f>
        <v>293370.17</v>
      </c>
      <c r="E80" s="33">
        <f>E81+E82</f>
        <v>18471.510000000002</v>
      </c>
      <c r="F80" s="59">
        <f t="shared" si="0"/>
        <v>274898.65999999997</v>
      </c>
    </row>
    <row r="81" spans="1:6" ht="36" customHeight="1" x14ac:dyDescent="0.25">
      <c r="A81" s="60" t="s">
        <v>165</v>
      </c>
      <c r="B81" s="42" t="s">
        <v>139</v>
      </c>
      <c r="C81" s="61" t="s">
        <v>216</v>
      </c>
      <c r="D81" s="33">
        <v>200158</v>
      </c>
      <c r="E81" s="33">
        <v>9071.51</v>
      </c>
      <c r="F81" s="59">
        <f t="shared" si="0"/>
        <v>191086.49</v>
      </c>
    </row>
    <row r="82" spans="1:6" ht="13.2" x14ac:dyDescent="0.25">
      <c r="A82" s="60" t="s">
        <v>167</v>
      </c>
      <c r="B82" s="42" t="s">
        <v>139</v>
      </c>
      <c r="C82" s="61" t="s">
        <v>217</v>
      </c>
      <c r="D82" s="33">
        <v>93212.17</v>
      </c>
      <c r="E82" s="33">
        <v>9400</v>
      </c>
      <c r="F82" s="59">
        <f t="shared" si="0"/>
        <v>83812.17</v>
      </c>
    </row>
    <row r="83" spans="1:6" ht="36.6" customHeight="1" x14ac:dyDescent="0.25">
      <c r="A83" s="120" t="s">
        <v>443</v>
      </c>
      <c r="B83" s="42" t="s">
        <v>139</v>
      </c>
      <c r="C83" s="61" t="s">
        <v>829</v>
      </c>
      <c r="D83" s="33">
        <f>D85</f>
        <v>159024.26999999999</v>
      </c>
      <c r="E83" s="33">
        <f>E85</f>
        <v>42018.7</v>
      </c>
      <c r="F83" s="59"/>
    </row>
    <row r="84" spans="1:6" ht="39.6" x14ac:dyDescent="0.25">
      <c r="A84" s="121" t="s">
        <v>449</v>
      </c>
      <c r="B84" s="42" t="s">
        <v>139</v>
      </c>
      <c r="C84" s="61" t="s">
        <v>830</v>
      </c>
      <c r="D84" s="33">
        <f>D85</f>
        <v>159024.26999999999</v>
      </c>
      <c r="E84" s="33">
        <f>E85</f>
        <v>42018.7</v>
      </c>
      <c r="F84" s="59"/>
    </row>
    <row r="85" spans="1:6" ht="52.8" x14ac:dyDescent="0.25">
      <c r="A85" s="121" t="s">
        <v>451</v>
      </c>
      <c r="B85" s="42" t="s">
        <v>139</v>
      </c>
      <c r="C85" s="61" t="s">
        <v>828</v>
      </c>
      <c r="D85" s="138">
        <v>159024.26999999999</v>
      </c>
      <c r="E85" s="138">
        <v>42018.7</v>
      </c>
      <c r="F85" s="59"/>
    </row>
    <row r="86" spans="1:6" ht="13.2" x14ac:dyDescent="0.25">
      <c r="A86" s="60" t="s">
        <v>169</v>
      </c>
      <c r="B86" s="42" t="s">
        <v>139</v>
      </c>
      <c r="C86" s="61" t="s">
        <v>218</v>
      </c>
      <c r="D86" s="33">
        <f>D87</f>
        <v>6075</v>
      </c>
      <c r="E86" s="33">
        <f>E87</f>
        <v>0</v>
      </c>
      <c r="F86" s="59">
        <f t="shared" si="0"/>
        <v>6075</v>
      </c>
    </row>
    <row r="87" spans="1:6" ht="13.2" x14ac:dyDescent="0.25">
      <c r="A87" s="60" t="s">
        <v>175</v>
      </c>
      <c r="B87" s="42" t="s">
        <v>139</v>
      </c>
      <c r="C87" s="61" t="s">
        <v>219</v>
      </c>
      <c r="D87" s="33">
        <f>D88+D89+D90</f>
        <v>6075</v>
      </c>
      <c r="E87" s="33">
        <f t="shared" ref="E87" si="16">E88+E89+E90</f>
        <v>0</v>
      </c>
      <c r="F87" s="59">
        <f t="shared" ref="F87:F157" si="17">D87-E87</f>
        <v>6075</v>
      </c>
    </row>
    <row r="88" spans="1:6" ht="27" customHeight="1" x14ac:dyDescent="0.25">
      <c r="A88" s="60" t="s">
        <v>177</v>
      </c>
      <c r="B88" s="42" t="s">
        <v>139</v>
      </c>
      <c r="C88" s="61" t="s">
        <v>220</v>
      </c>
      <c r="D88" s="33">
        <v>75</v>
      </c>
      <c r="E88" s="33">
        <v>0</v>
      </c>
      <c r="F88" s="59">
        <f t="shared" si="17"/>
        <v>75</v>
      </c>
    </row>
    <row r="89" spans="1:6" ht="13.2" x14ac:dyDescent="0.25">
      <c r="A89" s="60" t="s">
        <v>179</v>
      </c>
      <c r="B89" s="42" t="s">
        <v>139</v>
      </c>
      <c r="C89" s="61" t="s">
        <v>221</v>
      </c>
      <c r="D89" s="33">
        <v>1000</v>
      </c>
      <c r="E89" s="33">
        <v>0</v>
      </c>
      <c r="F89" s="59">
        <f t="shared" si="17"/>
        <v>1000</v>
      </c>
    </row>
    <row r="90" spans="1:6" ht="13.2" x14ac:dyDescent="0.25">
      <c r="A90" s="60" t="s">
        <v>181</v>
      </c>
      <c r="B90" s="42" t="s">
        <v>139</v>
      </c>
      <c r="C90" s="61" t="s">
        <v>632</v>
      </c>
      <c r="D90" s="33">
        <v>5000</v>
      </c>
      <c r="E90" s="33">
        <v>0</v>
      </c>
      <c r="F90" s="59">
        <f t="shared" si="17"/>
        <v>5000</v>
      </c>
    </row>
    <row r="91" spans="1:6" ht="28.8" customHeight="1" x14ac:dyDescent="0.25">
      <c r="A91" s="60" t="s">
        <v>634</v>
      </c>
      <c r="B91" s="63" t="s">
        <v>139</v>
      </c>
      <c r="C91" s="62" t="s">
        <v>633</v>
      </c>
      <c r="D91" s="47">
        <v>0</v>
      </c>
      <c r="E91" s="33">
        <v>0</v>
      </c>
      <c r="F91" s="59">
        <f t="shared" si="17"/>
        <v>0</v>
      </c>
    </row>
    <row r="92" spans="1:6" ht="40.200000000000003" customHeight="1" x14ac:dyDescent="0.25">
      <c r="A92" s="60" t="s">
        <v>161</v>
      </c>
      <c r="B92" s="49" t="s">
        <v>139</v>
      </c>
      <c r="C92" s="61" t="s">
        <v>635</v>
      </c>
      <c r="D92" s="47">
        <v>0</v>
      </c>
      <c r="E92" s="33">
        <v>0</v>
      </c>
      <c r="F92" s="59">
        <f t="shared" si="17"/>
        <v>0</v>
      </c>
    </row>
    <row r="93" spans="1:6" ht="42.6" customHeight="1" x14ac:dyDescent="0.25">
      <c r="A93" s="60" t="s">
        <v>163</v>
      </c>
      <c r="B93" s="42" t="s">
        <v>139</v>
      </c>
      <c r="C93" s="61" t="s">
        <v>636</v>
      </c>
      <c r="D93" s="33">
        <v>0</v>
      </c>
      <c r="E93" s="33">
        <v>0</v>
      </c>
      <c r="F93" s="59">
        <f t="shared" si="17"/>
        <v>0</v>
      </c>
    </row>
    <row r="94" spans="1:6" ht="18" customHeight="1" x14ac:dyDescent="0.25">
      <c r="A94" s="60" t="s">
        <v>167</v>
      </c>
      <c r="B94" s="42" t="s">
        <v>139</v>
      </c>
      <c r="C94" s="61" t="s">
        <v>637</v>
      </c>
      <c r="D94" s="33">
        <v>0</v>
      </c>
      <c r="E94" s="33">
        <v>0</v>
      </c>
      <c r="F94" s="59">
        <f t="shared" si="17"/>
        <v>0</v>
      </c>
    </row>
    <row r="95" spans="1:6" ht="21" customHeight="1" x14ac:dyDescent="0.25">
      <c r="A95" s="53" t="s">
        <v>222</v>
      </c>
      <c r="B95" s="45" t="s">
        <v>139</v>
      </c>
      <c r="C95" s="54" t="s">
        <v>223</v>
      </c>
      <c r="D95" s="47">
        <f>D96</f>
        <v>724900</v>
      </c>
      <c r="E95" s="47">
        <v>0</v>
      </c>
      <c r="F95" s="59">
        <f t="shared" si="17"/>
        <v>724900</v>
      </c>
    </row>
    <row r="96" spans="1:6" ht="13.2" x14ac:dyDescent="0.25">
      <c r="A96" s="60" t="s">
        <v>169</v>
      </c>
      <c r="B96" s="42" t="s">
        <v>139</v>
      </c>
      <c r="C96" s="61" t="s">
        <v>224</v>
      </c>
      <c r="D96" s="33">
        <f>D97</f>
        <v>724900</v>
      </c>
      <c r="E96" s="33">
        <v>0</v>
      </c>
      <c r="F96" s="59">
        <f t="shared" si="17"/>
        <v>724900</v>
      </c>
    </row>
    <row r="97" spans="1:10" ht="24.6" customHeight="1" x14ac:dyDescent="0.25">
      <c r="A97" s="60" t="s">
        <v>183</v>
      </c>
      <c r="B97" s="42" t="s">
        <v>139</v>
      </c>
      <c r="C97" s="61" t="s">
        <v>225</v>
      </c>
      <c r="D97" s="119">
        <v>724900</v>
      </c>
      <c r="E97" s="33">
        <v>0</v>
      </c>
      <c r="F97" s="59">
        <f t="shared" si="17"/>
        <v>724900</v>
      </c>
    </row>
    <row r="98" spans="1:10" ht="27.6" customHeight="1" x14ac:dyDescent="0.25">
      <c r="A98" s="53" t="s">
        <v>226</v>
      </c>
      <c r="B98" s="45" t="s">
        <v>139</v>
      </c>
      <c r="C98" s="54" t="s">
        <v>227</v>
      </c>
      <c r="D98" s="47">
        <f>D99+D104+D108+D110</f>
        <v>21406220.170000002</v>
      </c>
      <c r="E98" s="47">
        <f>E99+E104+E108+E110</f>
        <v>4015468.39</v>
      </c>
      <c r="F98" s="59">
        <f t="shared" si="17"/>
        <v>17390751.780000001</v>
      </c>
    </row>
    <row r="99" spans="1:10" ht="73.8" customHeight="1" x14ac:dyDescent="0.25">
      <c r="A99" s="60" t="s">
        <v>143</v>
      </c>
      <c r="B99" s="42" t="s">
        <v>139</v>
      </c>
      <c r="C99" s="61" t="s">
        <v>618</v>
      </c>
      <c r="D99" s="47">
        <f>D100</f>
        <v>15013021.6</v>
      </c>
      <c r="E99" s="47">
        <f t="shared" ref="E99" si="18">E100</f>
        <v>2964520.97</v>
      </c>
      <c r="F99" s="59">
        <f t="shared" si="17"/>
        <v>12048500.629999999</v>
      </c>
    </row>
    <row r="100" spans="1:10" ht="34.200000000000003" customHeight="1" x14ac:dyDescent="0.25">
      <c r="A100" s="60" t="s">
        <v>145</v>
      </c>
      <c r="B100" s="42" t="s">
        <v>139</v>
      </c>
      <c r="C100" s="61" t="s">
        <v>619</v>
      </c>
      <c r="D100" s="47">
        <f>D101+D102+D103</f>
        <v>15013021.6</v>
      </c>
      <c r="E100" s="47">
        <f>E101+E102+E103</f>
        <v>2964520.97</v>
      </c>
      <c r="F100" s="59">
        <f t="shared" si="17"/>
        <v>12048500.629999999</v>
      </c>
      <c r="J100" s="29" t="s">
        <v>711</v>
      </c>
    </row>
    <row r="101" spans="1:10" ht="21" customHeight="1" x14ac:dyDescent="0.25">
      <c r="A101" s="60" t="s">
        <v>147</v>
      </c>
      <c r="B101" s="42" t="s">
        <v>139</v>
      </c>
      <c r="C101" s="61" t="s">
        <v>620</v>
      </c>
      <c r="D101" s="119">
        <v>12419274.41</v>
      </c>
      <c r="E101" s="119">
        <v>1946004.85</v>
      </c>
      <c r="F101" s="59">
        <f t="shared" si="17"/>
        <v>10473269.560000001</v>
      </c>
    </row>
    <row r="102" spans="1:10" ht="33" customHeight="1" x14ac:dyDescent="0.25">
      <c r="A102" s="60" t="s">
        <v>149</v>
      </c>
      <c r="B102" s="42" t="s">
        <v>139</v>
      </c>
      <c r="C102" s="61" t="s">
        <v>621</v>
      </c>
      <c r="D102" s="33">
        <v>296284.84999999998</v>
      </c>
      <c r="E102" s="33">
        <v>177963.85</v>
      </c>
      <c r="F102" s="59">
        <f t="shared" si="17"/>
        <v>118320.99999999997</v>
      </c>
    </row>
    <row r="103" spans="1:10" ht="52.8" customHeight="1" x14ac:dyDescent="0.25">
      <c r="A103" s="60" t="s">
        <v>151</v>
      </c>
      <c r="B103" s="42" t="s">
        <v>139</v>
      </c>
      <c r="C103" s="61" t="s">
        <v>622</v>
      </c>
      <c r="D103" s="33">
        <v>2297462.34</v>
      </c>
      <c r="E103" s="33">
        <v>840552.27</v>
      </c>
      <c r="F103" s="59">
        <f t="shared" si="17"/>
        <v>1456910.0699999998</v>
      </c>
    </row>
    <row r="104" spans="1:10" ht="35.4" customHeight="1" x14ac:dyDescent="0.25">
      <c r="A104" s="60" t="s">
        <v>161</v>
      </c>
      <c r="B104" s="42" t="s">
        <v>139</v>
      </c>
      <c r="C104" s="61" t="s">
        <v>228</v>
      </c>
      <c r="D104" s="33">
        <f>D105</f>
        <v>6297074.8200000003</v>
      </c>
      <c r="E104" s="33">
        <f>E105</f>
        <v>1025909.4199999999</v>
      </c>
      <c r="F104" s="59">
        <f t="shared" si="17"/>
        <v>5271165.4000000004</v>
      </c>
    </row>
    <row r="105" spans="1:10" ht="38.4" customHeight="1" x14ac:dyDescent="0.25">
      <c r="A105" s="60" t="s">
        <v>163</v>
      </c>
      <c r="B105" s="42" t="s">
        <v>139</v>
      </c>
      <c r="C105" s="61" t="s">
        <v>229</v>
      </c>
      <c r="D105" s="33">
        <f>D106+D107</f>
        <v>6297074.8200000003</v>
      </c>
      <c r="E105" s="33">
        <f>E106+E107</f>
        <v>1025909.4199999999</v>
      </c>
      <c r="F105" s="59">
        <f t="shared" si="17"/>
        <v>5271165.4000000004</v>
      </c>
    </row>
    <row r="106" spans="1:10" ht="36" customHeight="1" x14ac:dyDescent="0.25">
      <c r="A106" s="60" t="s">
        <v>165</v>
      </c>
      <c r="B106" s="42" t="s">
        <v>139</v>
      </c>
      <c r="C106" s="61" t="s">
        <v>623</v>
      </c>
      <c r="D106" s="33">
        <v>251500</v>
      </c>
      <c r="E106" s="119">
        <v>56644.59</v>
      </c>
      <c r="F106" s="59">
        <f t="shared" si="17"/>
        <v>194855.41</v>
      </c>
    </row>
    <row r="107" spans="1:10" ht="24" customHeight="1" x14ac:dyDescent="0.25">
      <c r="A107" s="60" t="s">
        <v>167</v>
      </c>
      <c r="B107" s="42" t="s">
        <v>139</v>
      </c>
      <c r="C107" s="61" t="s">
        <v>230</v>
      </c>
      <c r="D107" s="119">
        <v>6045574.8200000003</v>
      </c>
      <c r="E107" s="119">
        <v>969264.83</v>
      </c>
      <c r="F107" s="59">
        <f t="shared" si="17"/>
        <v>5076309.99</v>
      </c>
    </row>
    <row r="108" spans="1:10" ht="36" customHeight="1" x14ac:dyDescent="0.25">
      <c r="A108" s="60" t="s">
        <v>443</v>
      </c>
      <c r="B108" s="49" t="s">
        <v>139</v>
      </c>
      <c r="C108" s="64" t="s">
        <v>625</v>
      </c>
      <c r="D108" s="33">
        <f>D109</f>
        <v>3650</v>
      </c>
      <c r="E108" s="33">
        <f>E109</f>
        <v>3650</v>
      </c>
      <c r="F108" s="59">
        <f t="shared" si="17"/>
        <v>0</v>
      </c>
    </row>
    <row r="109" spans="1:10" ht="13.2" x14ac:dyDescent="0.25">
      <c r="A109" s="60" t="s">
        <v>455</v>
      </c>
      <c r="B109" s="42" t="s">
        <v>139</v>
      </c>
      <c r="C109" s="61" t="s">
        <v>624</v>
      </c>
      <c r="D109" s="33">
        <v>3650</v>
      </c>
      <c r="E109" s="33">
        <v>3650</v>
      </c>
      <c r="F109" s="59">
        <f t="shared" si="17"/>
        <v>0</v>
      </c>
    </row>
    <row r="110" spans="1:10" ht="13.2" x14ac:dyDescent="0.25">
      <c r="A110" s="60" t="s">
        <v>169</v>
      </c>
      <c r="B110" s="42" t="s">
        <v>139</v>
      </c>
      <c r="C110" s="61" t="s">
        <v>626</v>
      </c>
      <c r="D110" s="33">
        <f>D111</f>
        <v>92473.75</v>
      </c>
      <c r="E110" s="33">
        <f>E111</f>
        <v>21388</v>
      </c>
      <c r="F110" s="59">
        <f t="shared" si="17"/>
        <v>71085.75</v>
      </c>
    </row>
    <row r="111" spans="1:10" ht="24.6" customHeight="1" x14ac:dyDescent="0.25">
      <c r="A111" s="60" t="s">
        <v>175</v>
      </c>
      <c r="B111" s="42" t="s">
        <v>139</v>
      </c>
      <c r="C111" s="61" t="s">
        <v>627</v>
      </c>
      <c r="D111" s="33">
        <f>D112+D113+D114</f>
        <v>92473.75</v>
      </c>
      <c r="E111" s="33">
        <f>E112+E113+E114</f>
        <v>21388</v>
      </c>
      <c r="F111" s="59">
        <f t="shared" si="17"/>
        <v>71085.75</v>
      </c>
    </row>
    <row r="112" spans="1:10" ht="36" customHeight="1" x14ac:dyDescent="0.25">
      <c r="A112" s="60" t="s">
        <v>177</v>
      </c>
      <c r="B112" s="42" t="s">
        <v>139</v>
      </c>
      <c r="C112" s="61" t="s">
        <v>628</v>
      </c>
      <c r="D112" s="33">
        <v>0</v>
      </c>
      <c r="E112" s="33">
        <v>0</v>
      </c>
      <c r="F112" s="59">
        <f t="shared" si="17"/>
        <v>0</v>
      </c>
    </row>
    <row r="113" spans="1:6" ht="21.6" customHeight="1" x14ac:dyDescent="0.25">
      <c r="A113" s="60" t="s">
        <v>179</v>
      </c>
      <c r="B113" s="42" t="s">
        <v>139</v>
      </c>
      <c r="C113" s="61" t="s">
        <v>629</v>
      </c>
      <c r="D113" s="33">
        <v>89473.75</v>
      </c>
      <c r="E113" s="119">
        <v>21388</v>
      </c>
      <c r="F113" s="59">
        <f t="shared" si="17"/>
        <v>68085.75</v>
      </c>
    </row>
    <row r="114" spans="1:6" ht="21.6" customHeight="1" x14ac:dyDescent="0.25">
      <c r="A114" s="60" t="s">
        <v>181</v>
      </c>
      <c r="B114" s="42" t="s">
        <v>139</v>
      </c>
      <c r="C114" s="61" t="s">
        <v>793</v>
      </c>
      <c r="D114" s="33">
        <v>3000</v>
      </c>
      <c r="E114" s="33">
        <v>0</v>
      </c>
      <c r="F114" s="59">
        <f t="shared" si="17"/>
        <v>3000</v>
      </c>
    </row>
    <row r="115" spans="1:6" ht="30" customHeight="1" x14ac:dyDescent="0.25">
      <c r="A115" s="53" t="s">
        <v>231</v>
      </c>
      <c r="B115" s="45" t="s">
        <v>139</v>
      </c>
      <c r="C115" s="54" t="s">
        <v>232</v>
      </c>
      <c r="D115" s="47">
        <f>D123+D138+D131</f>
        <v>1572819.76</v>
      </c>
      <c r="E115" s="47">
        <f>E123+E138+E131</f>
        <v>0</v>
      </c>
      <c r="F115" s="59">
        <f t="shared" si="17"/>
        <v>1572819.76</v>
      </c>
    </row>
    <row r="116" spans="1:6" ht="69" customHeight="1" x14ac:dyDescent="0.25">
      <c r="A116" s="60" t="s">
        <v>143</v>
      </c>
      <c r="B116" s="42" t="s">
        <v>139</v>
      </c>
      <c r="C116" s="61" t="s">
        <v>233</v>
      </c>
      <c r="D116" s="33">
        <v>215000</v>
      </c>
      <c r="E116" s="33">
        <f>E117</f>
        <v>0</v>
      </c>
      <c r="F116" s="59">
        <f t="shared" si="17"/>
        <v>215000</v>
      </c>
    </row>
    <row r="117" spans="1:6" ht="39.6" customHeight="1" x14ac:dyDescent="0.25">
      <c r="A117" s="60" t="s">
        <v>153</v>
      </c>
      <c r="B117" s="42" t="s">
        <v>139</v>
      </c>
      <c r="C117" s="61" t="s">
        <v>234</v>
      </c>
      <c r="D117" s="33">
        <f>D125+D140+D133</f>
        <v>167125</v>
      </c>
      <c r="E117" s="33">
        <f>E125</f>
        <v>0</v>
      </c>
      <c r="F117" s="59">
        <f t="shared" si="17"/>
        <v>167125</v>
      </c>
    </row>
    <row r="118" spans="1:6" ht="55.2" customHeight="1" x14ac:dyDescent="0.25">
      <c r="A118" s="60" t="s">
        <v>157</v>
      </c>
      <c r="B118" s="42" t="s">
        <v>139</v>
      </c>
      <c r="C118" s="61" t="s">
        <v>235</v>
      </c>
      <c r="D118" s="33">
        <f>D126</f>
        <v>17125</v>
      </c>
      <c r="E118" s="33">
        <f>E126</f>
        <v>0</v>
      </c>
      <c r="F118" s="59">
        <f t="shared" si="17"/>
        <v>17125</v>
      </c>
    </row>
    <row r="119" spans="1:6" ht="67.8" customHeight="1" x14ac:dyDescent="0.25">
      <c r="A119" s="60" t="s">
        <v>236</v>
      </c>
      <c r="B119" s="42" t="s">
        <v>139</v>
      </c>
      <c r="C119" s="61" t="s">
        <v>237</v>
      </c>
      <c r="D119" s="33">
        <f>D127+D141+D134</f>
        <v>150000</v>
      </c>
      <c r="E119" s="33">
        <v>0</v>
      </c>
      <c r="F119" s="59">
        <f t="shared" si="17"/>
        <v>150000</v>
      </c>
    </row>
    <row r="120" spans="1:6" ht="38.4" customHeight="1" x14ac:dyDescent="0.25">
      <c r="A120" s="60" t="s">
        <v>161</v>
      </c>
      <c r="B120" s="42" t="s">
        <v>139</v>
      </c>
      <c r="C120" s="61" t="s">
        <v>238</v>
      </c>
      <c r="D120" s="33">
        <f>D121</f>
        <v>1405694.76</v>
      </c>
      <c r="E120" s="33">
        <v>0</v>
      </c>
      <c r="F120" s="59">
        <f t="shared" si="17"/>
        <v>1405694.76</v>
      </c>
    </row>
    <row r="121" spans="1:6" ht="37.200000000000003" customHeight="1" x14ac:dyDescent="0.25">
      <c r="A121" s="60" t="s">
        <v>163</v>
      </c>
      <c r="B121" s="42" t="s">
        <v>139</v>
      </c>
      <c r="C121" s="61" t="s">
        <v>239</v>
      </c>
      <c r="D121" s="33">
        <f>D122</f>
        <v>1405694.76</v>
      </c>
      <c r="E121" s="33">
        <v>0</v>
      </c>
      <c r="F121" s="59">
        <f t="shared" si="17"/>
        <v>1405694.76</v>
      </c>
    </row>
    <row r="122" spans="1:6" ht="18" customHeight="1" x14ac:dyDescent="0.25">
      <c r="A122" s="60" t="s">
        <v>167</v>
      </c>
      <c r="B122" s="42" t="s">
        <v>139</v>
      </c>
      <c r="C122" s="61" t="s">
        <v>240</v>
      </c>
      <c r="D122" s="33">
        <f>D130+D137</f>
        <v>1405694.76</v>
      </c>
      <c r="E122" s="33">
        <v>0</v>
      </c>
      <c r="F122" s="59">
        <f t="shared" si="17"/>
        <v>1405694.76</v>
      </c>
    </row>
    <row r="123" spans="1:6" ht="48" customHeight="1" x14ac:dyDescent="0.25">
      <c r="A123" s="53" t="s">
        <v>241</v>
      </c>
      <c r="B123" s="45" t="s">
        <v>139</v>
      </c>
      <c r="C123" s="54" t="s">
        <v>242</v>
      </c>
      <c r="D123" s="47">
        <f>D124+D128</f>
        <v>197219.76</v>
      </c>
      <c r="E123" s="47">
        <f>E124</f>
        <v>0</v>
      </c>
      <c r="F123" s="59">
        <f t="shared" si="17"/>
        <v>197219.76</v>
      </c>
    </row>
    <row r="124" spans="1:6" ht="70.8" customHeight="1" x14ac:dyDescent="0.25">
      <c r="A124" s="60" t="s">
        <v>143</v>
      </c>
      <c r="B124" s="42" t="s">
        <v>139</v>
      </c>
      <c r="C124" s="61" t="s">
        <v>243</v>
      </c>
      <c r="D124" s="33">
        <f>D125</f>
        <v>17125</v>
      </c>
      <c r="E124" s="33">
        <f>E125</f>
        <v>0</v>
      </c>
      <c r="F124" s="59">
        <f t="shared" si="17"/>
        <v>17125</v>
      </c>
    </row>
    <row r="125" spans="1:6" ht="41.4" customHeight="1" x14ac:dyDescent="0.25">
      <c r="A125" s="60" t="s">
        <v>153</v>
      </c>
      <c r="B125" s="42" t="s">
        <v>139</v>
      </c>
      <c r="C125" s="61" t="s">
        <v>244</v>
      </c>
      <c r="D125" s="33">
        <f>D126+D127</f>
        <v>17125</v>
      </c>
      <c r="E125" s="33">
        <f>E126</f>
        <v>0</v>
      </c>
      <c r="F125" s="59">
        <f t="shared" si="17"/>
        <v>17125</v>
      </c>
    </row>
    <row r="126" spans="1:6" ht="49.8" customHeight="1" x14ac:dyDescent="0.25">
      <c r="A126" s="60" t="s">
        <v>157</v>
      </c>
      <c r="B126" s="42" t="s">
        <v>139</v>
      </c>
      <c r="C126" s="61" t="s">
        <v>245</v>
      </c>
      <c r="D126" s="33">
        <v>17125</v>
      </c>
      <c r="E126" s="33">
        <v>0</v>
      </c>
      <c r="F126" s="59">
        <f t="shared" si="17"/>
        <v>17125</v>
      </c>
    </row>
    <row r="127" spans="1:6" ht="71.400000000000006" customHeight="1" x14ac:dyDescent="0.25">
      <c r="A127" s="60" t="s">
        <v>236</v>
      </c>
      <c r="B127" s="42" t="s">
        <v>139</v>
      </c>
      <c r="C127" s="61" t="s">
        <v>246</v>
      </c>
      <c r="D127" s="33">
        <v>0</v>
      </c>
      <c r="E127" s="33">
        <v>0</v>
      </c>
      <c r="F127" s="59">
        <f t="shared" si="17"/>
        <v>0</v>
      </c>
    </row>
    <row r="128" spans="1:6" ht="40.799999999999997" customHeight="1" x14ac:dyDescent="0.25">
      <c r="A128" s="60" t="s">
        <v>161</v>
      </c>
      <c r="B128" s="42" t="s">
        <v>139</v>
      </c>
      <c r="C128" s="61" t="s">
        <v>247</v>
      </c>
      <c r="D128" s="33">
        <f>D129</f>
        <v>180094.76</v>
      </c>
      <c r="E128" s="33">
        <v>0</v>
      </c>
      <c r="F128" s="59">
        <f t="shared" si="17"/>
        <v>180094.76</v>
      </c>
    </row>
    <row r="129" spans="1:6" ht="39" customHeight="1" x14ac:dyDescent="0.25">
      <c r="A129" s="60" t="s">
        <v>163</v>
      </c>
      <c r="B129" s="42" t="s">
        <v>139</v>
      </c>
      <c r="C129" s="61" t="s">
        <v>248</v>
      </c>
      <c r="D129" s="33">
        <f>D130</f>
        <v>180094.76</v>
      </c>
      <c r="E129" s="33">
        <v>0</v>
      </c>
      <c r="F129" s="59">
        <f t="shared" si="17"/>
        <v>180094.76</v>
      </c>
    </row>
    <row r="130" spans="1:6" ht="21" customHeight="1" x14ac:dyDescent="0.25">
      <c r="A130" s="60" t="s">
        <v>167</v>
      </c>
      <c r="B130" s="42" t="s">
        <v>139</v>
      </c>
      <c r="C130" s="61" t="s">
        <v>249</v>
      </c>
      <c r="D130" s="119">
        <v>180094.76</v>
      </c>
      <c r="E130" s="33">
        <v>0</v>
      </c>
      <c r="F130" s="59">
        <f t="shared" si="17"/>
        <v>180094.76</v>
      </c>
    </row>
    <row r="131" spans="1:6" ht="53.4" customHeight="1" x14ac:dyDescent="0.25">
      <c r="A131" s="60" t="s">
        <v>799</v>
      </c>
      <c r="B131" s="42" t="s">
        <v>139</v>
      </c>
      <c r="C131" s="61" t="s">
        <v>792</v>
      </c>
      <c r="D131" s="33">
        <f>D132+D135</f>
        <v>1255600</v>
      </c>
      <c r="E131" s="33">
        <f>E132+E135</f>
        <v>0</v>
      </c>
      <c r="F131" s="59">
        <f t="shared" si="17"/>
        <v>1255600</v>
      </c>
    </row>
    <row r="132" spans="1:6" ht="76.8" customHeight="1" x14ac:dyDescent="0.25">
      <c r="A132" s="60" t="s">
        <v>143</v>
      </c>
      <c r="B132" s="42" t="s">
        <v>139</v>
      </c>
      <c r="C132" s="61" t="s">
        <v>791</v>
      </c>
      <c r="D132" s="33">
        <f>D133</f>
        <v>30000</v>
      </c>
      <c r="E132" s="33">
        <f>E133</f>
        <v>0</v>
      </c>
      <c r="F132" s="59">
        <f t="shared" si="17"/>
        <v>30000</v>
      </c>
    </row>
    <row r="133" spans="1:6" ht="38.4" customHeight="1" x14ac:dyDescent="0.25">
      <c r="A133" s="60" t="s">
        <v>153</v>
      </c>
      <c r="B133" s="42" t="s">
        <v>139</v>
      </c>
      <c r="C133" s="61" t="s">
        <v>790</v>
      </c>
      <c r="D133" s="33">
        <f>D134</f>
        <v>30000</v>
      </c>
      <c r="E133" s="33">
        <f>E134</f>
        <v>0</v>
      </c>
      <c r="F133" s="59">
        <f t="shared" si="17"/>
        <v>30000</v>
      </c>
    </row>
    <row r="134" spans="1:6" ht="75.599999999999994" customHeight="1" x14ac:dyDescent="0.25">
      <c r="A134" s="60" t="s">
        <v>236</v>
      </c>
      <c r="B134" s="42" t="s">
        <v>139</v>
      </c>
      <c r="C134" s="61" t="s">
        <v>789</v>
      </c>
      <c r="D134" s="33">
        <v>30000</v>
      </c>
      <c r="E134" s="33">
        <v>0</v>
      </c>
      <c r="F134" s="59">
        <f>D134-E134</f>
        <v>30000</v>
      </c>
    </row>
    <row r="135" spans="1:6" ht="34.799999999999997" customHeight="1" x14ac:dyDescent="0.25">
      <c r="A135" s="60" t="s">
        <v>161</v>
      </c>
      <c r="B135" s="42" t="s">
        <v>139</v>
      </c>
      <c r="C135" s="61" t="s">
        <v>788</v>
      </c>
      <c r="D135" s="33">
        <f>D136</f>
        <v>1225600</v>
      </c>
      <c r="E135" s="33">
        <f>E136</f>
        <v>0</v>
      </c>
      <c r="F135" s="59">
        <f t="shared" ref="F135:F137" si="19">D135-E135</f>
        <v>1225600</v>
      </c>
    </row>
    <row r="136" spans="1:6" ht="43.2" customHeight="1" x14ac:dyDescent="0.25">
      <c r="A136" s="60" t="s">
        <v>163</v>
      </c>
      <c r="B136" s="42" t="s">
        <v>139</v>
      </c>
      <c r="C136" s="61" t="s">
        <v>787</v>
      </c>
      <c r="D136" s="33">
        <f>D137</f>
        <v>1225600</v>
      </c>
      <c r="E136" s="33">
        <f>E137</f>
        <v>0</v>
      </c>
      <c r="F136" s="59">
        <f t="shared" si="19"/>
        <v>1225600</v>
      </c>
    </row>
    <row r="137" spans="1:6" ht="25.8" customHeight="1" x14ac:dyDescent="0.25">
      <c r="A137" s="60" t="s">
        <v>167</v>
      </c>
      <c r="B137" s="42" t="s">
        <v>139</v>
      </c>
      <c r="C137" s="61" t="s">
        <v>786</v>
      </c>
      <c r="D137" s="33">
        <v>1225600</v>
      </c>
      <c r="E137" s="33">
        <v>0</v>
      </c>
      <c r="F137" s="59">
        <f t="shared" si="19"/>
        <v>1225600</v>
      </c>
    </row>
    <row r="138" spans="1:6" ht="40.200000000000003" customHeight="1" x14ac:dyDescent="0.25">
      <c r="A138" s="53" t="s">
        <v>250</v>
      </c>
      <c r="B138" s="45" t="s">
        <v>139</v>
      </c>
      <c r="C138" s="54" t="s">
        <v>251</v>
      </c>
      <c r="D138" s="47">
        <f>D139</f>
        <v>120000</v>
      </c>
      <c r="E138" s="47">
        <v>0</v>
      </c>
      <c r="F138" s="59">
        <f t="shared" si="17"/>
        <v>120000</v>
      </c>
    </row>
    <row r="139" spans="1:6" ht="71.400000000000006" customHeight="1" x14ac:dyDescent="0.25">
      <c r="A139" s="60" t="s">
        <v>143</v>
      </c>
      <c r="B139" s="42" t="s">
        <v>139</v>
      </c>
      <c r="C139" s="61" t="s">
        <v>252</v>
      </c>
      <c r="D139" s="33">
        <f>D140</f>
        <v>120000</v>
      </c>
      <c r="E139" s="33">
        <v>0</v>
      </c>
      <c r="F139" s="59">
        <f t="shared" si="17"/>
        <v>120000</v>
      </c>
    </row>
    <row r="140" spans="1:6" ht="36" customHeight="1" x14ac:dyDescent="0.25">
      <c r="A140" s="60" t="s">
        <v>153</v>
      </c>
      <c r="B140" s="42" t="s">
        <v>139</v>
      </c>
      <c r="C140" s="61" t="s">
        <v>253</v>
      </c>
      <c r="D140" s="33">
        <f>D141</f>
        <v>120000</v>
      </c>
      <c r="E140" s="33">
        <v>0</v>
      </c>
      <c r="F140" s="59">
        <f t="shared" si="17"/>
        <v>120000</v>
      </c>
    </row>
    <row r="141" spans="1:6" ht="69" customHeight="1" x14ac:dyDescent="0.25">
      <c r="A141" s="60" t="s">
        <v>236</v>
      </c>
      <c r="B141" s="42" t="s">
        <v>139</v>
      </c>
      <c r="C141" s="61" t="s">
        <v>254</v>
      </c>
      <c r="D141" s="33">
        <v>120000</v>
      </c>
      <c r="E141" s="33">
        <v>0</v>
      </c>
      <c r="F141" s="59">
        <f t="shared" si="17"/>
        <v>120000</v>
      </c>
    </row>
    <row r="142" spans="1:6" ht="13.2" x14ac:dyDescent="0.25">
      <c r="A142" s="53" t="s">
        <v>255</v>
      </c>
      <c r="B142" s="45" t="s">
        <v>139</v>
      </c>
      <c r="C142" s="54" t="s">
        <v>256</v>
      </c>
      <c r="D142" s="47">
        <f>D143+D147+D150</f>
        <v>16897162.789999999</v>
      </c>
      <c r="E142" s="47">
        <f>E143+E147+E150</f>
        <v>798423.07</v>
      </c>
      <c r="F142" s="59">
        <f t="shared" si="17"/>
        <v>16098739.719999999</v>
      </c>
    </row>
    <row r="143" spans="1:6" ht="43.2" customHeight="1" x14ac:dyDescent="0.25">
      <c r="A143" s="60" t="s">
        <v>161</v>
      </c>
      <c r="B143" s="42" t="s">
        <v>139</v>
      </c>
      <c r="C143" s="61" t="s">
        <v>257</v>
      </c>
      <c r="D143" s="33">
        <f t="shared" ref="D143:E145" si="20">D159+D163+D167</f>
        <v>16549462.790000001</v>
      </c>
      <c r="E143" s="33">
        <f t="shared" si="20"/>
        <v>798423.07</v>
      </c>
      <c r="F143" s="59">
        <f t="shared" si="17"/>
        <v>15751039.720000001</v>
      </c>
    </row>
    <row r="144" spans="1:6" ht="42" customHeight="1" x14ac:dyDescent="0.25">
      <c r="A144" s="60" t="s">
        <v>163</v>
      </c>
      <c r="B144" s="42" t="s">
        <v>139</v>
      </c>
      <c r="C144" s="61" t="s">
        <v>258</v>
      </c>
      <c r="D144" s="33">
        <f t="shared" si="20"/>
        <v>16549462.790000001</v>
      </c>
      <c r="E144" s="33">
        <f t="shared" si="20"/>
        <v>798423.07</v>
      </c>
      <c r="F144" s="59">
        <f t="shared" si="17"/>
        <v>15751039.720000001</v>
      </c>
    </row>
    <row r="145" spans="1:7" ht="18.600000000000001" customHeight="1" x14ac:dyDescent="0.25">
      <c r="A145" s="60" t="s">
        <v>167</v>
      </c>
      <c r="B145" s="42" t="s">
        <v>139</v>
      </c>
      <c r="C145" s="61" t="s">
        <v>259</v>
      </c>
      <c r="D145" s="33">
        <f t="shared" si="20"/>
        <v>16549462.790000001</v>
      </c>
      <c r="E145" s="33">
        <f t="shared" si="20"/>
        <v>798423.07</v>
      </c>
      <c r="F145" s="59">
        <f t="shared" si="17"/>
        <v>15751039.720000001</v>
      </c>
    </row>
    <row r="146" spans="1:7" ht="61.2" customHeight="1" x14ac:dyDescent="0.25">
      <c r="A146" s="60" t="s">
        <v>260</v>
      </c>
      <c r="B146" s="42" t="s">
        <v>139</v>
      </c>
      <c r="C146" s="61" t="s">
        <v>261</v>
      </c>
      <c r="D146" s="33">
        <f>D170</f>
        <v>0</v>
      </c>
      <c r="E146" s="33">
        <f>E170</f>
        <v>0</v>
      </c>
      <c r="F146" s="59">
        <f t="shared" si="17"/>
        <v>0</v>
      </c>
    </row>
    <row r="147" spans="1:7" ht="39.6" customHeight="1" x14ac:dyDescent="0.25">
      <c r="A147" s="60" t="s">
        <v>262</v>
      </c>
      <c r="B147" s="42" t="s">
        <v>139</v>
      </c>
      <c r="C147" s="61" t="s">
        <v>263</v>
      </c>
      <c r="D147" s="33">
        <v>0</v>
      </c>
      <c r="E147" s="33">
        <v>0</v>
      </c>
      <c r="F147" s="59">
        <f t="shared" si="17"/>
        <v>0</v>
      </c>
    </row>
    <row r="148" spans="1:7" ht="21" customHeight="1" x14ac:dyDescent="0.25">
      <c r="A148" s="60" t="s">
        <v>264</v>
      </c>
      <c r="B148" s="42" t="s">
        <v>139</v>
      </c>
      <c r="C148" s="61" t="s">
        <v>265</v>
      </c>
      <c r="D148" s="33">
        <f>D149</f>
        <v>0</v>
      </c>
      <c r="E148" s="33">
        <v>0</v>
      </c>
      <c r="F148" s="59">
        <f t="shared" si="17"/>
        <v>0</v>
      </c>
    </row>
    <row r="149" spans="1:7" ht="29.4" customHeight="1" x14ac:dyDescent="0.25">
      <c r="A149" s="60" t="s">
        <v>266</v>
      </c>
      <c r="B149" s="42" t="s">
        <v>139</v>
      </c>
      <c r="C149" s="61" t="s">
        <v>267</v>
      </c>
      <c r="D149" s="33">
        <f>D173</f>
        <v>0</v>
      </c>
      <c r="E149" s="33">
        <v>0</v>
      </c>
      <c r="F149" s="59">
        <f t="shared" si="17"/>
        <v>0</v>
      </c>
    </row>
    <row r="150" spans="1:7" ht="18.600000000000001" customHeight="1" x14ac:dyDescent="0.25">
      <c r="A150" s="60" t="s">
        <v>169</v>
      </c>
      <c r="B150" s="42" t="s">
        <v>139</v>
      </c>
      <c r="C150" s="61" t="s">
        <v>268</v>
      </c>
      <c r="D150" s="33">
        <f>D151</f>
        <v>347700</v>
      </c>
      <c r="E150" s="33">
        <v>0</v>
      </c>
      <c r="F150" s="59">
        <f t="shared" si="17"/>
        <v>347700</v>
      </c>
    </row>
    <row r="151" spans="1:7" ht="57.6" customHeight="1" x14ac:dyDescent="0.25">
      <c r="A151" s="60" t="s">
        <v>269</v>
      </c>
      <c r="B151" s="42" t="s">
        <v>139</v>
      </c>
      <c r="C151" s="61" t="s">
        <v>270</v>
      </c>
      <c r="D151" s="33">
        <f>D156+D175</f>
        <v>347700</v>
      </c>
      <c r="E151" s="33">
        <v>0</v>
      </c>
      <c r="F151" s="59">
        <f t="shared" si="17"/>
        <v>347700</v>
      </c>
    </row>
    <row r="152" spans="1:7" ht="60.6" customHeight="1" x14ac:dyDescent="0.25">
      <c r="A152" s="60" t="s">
        <v>271</v>
      </c>
      <c r="B152" s="42" t="s">
        <v>139</v>
      </c>
      <c r="C152" s="61" t="s">
        <v>272</v>
      </c>
      <c r="D152" s="33">
        <f>D176</f>
        <v>192000</v>
      </c>
      <c r="E152" s="33">
        <v>0</v>
      </c>
      <c r="F152" s="59">
        <f t="shared" si="17"/>
        <v>192000</v>
      </c>
      <c r="G152" s="28"/>
    </row>
    <row r="153" spans="1:7" ht="67.2" customHeight="1" x14ac:dyDescent="0.25">
      <c r="A153" s="60" t="s">
        <v>273</v>
      </c>
      <c r="B153" s="42" t="s">
        <v>139</v>
      </c>
      <c r="C153" s="61" t="s">
        <v>274</v>
      </c>
      <c r="D153" s="33">
        <f>D157</f>
        <v>155700</v>
      </c>
      <c r="E153" s="33">
        <v>0</v>
      </c>
      <c r="F153" s="59">
        <f t="shared" si="17"/>
        <v>155700</v>
      </c>
    </row>
    <row r="154" spans="1:7" ht="13.2" x14ac:dyDescent="0.25">
      <c r="A154" s="53" t="s">
        <v>275</v>
      </c>
      <c r="B154" s="45" t="s">
        <v>139</v>
      </c>
      <c r="C154" s="54" t="s">
        <v>276</v>
      </c>
      <c r="D154" s="47">
        <f>D155</f>
        <v>155700</v>
      </c>
      <c r="E154" s="47">
        <v>0</v>
      </c>
      <c r="F154" s="59">
        <f t="shared" si="17"/>
        <v>155700</v>
      </c>
    </row>
    <row r="155" spans="1:7" ht="19.8" customHeight="1" x14ac:dyDescent="0.25">
      <c r="A155" s="60" t="s">
        <v>169</v>
      </c>
      <c r="B155" s="42" t="s">
        <v>139</v>
      </c>
      <c r="C155" s="61" t="s">
        <v>277</v>
      </c>
      <c r="D155" s="33">
        <f>D156</f>
        <v>155700</v>
      </c>
      <c r="E155" s="33">
        <v>0</v>
      </c>
      <c r="F155" s="59">
        <f t="shared" si="17"/>
        <v>155700</v>
      </c>
    </row>
    <row r="156" spans="1:7" ht="60" customHeight="1" x14ac:dyDescent="0.25">
      <c r="A156" s="60" t="s">
        <v>269</v>
      </c>
      <c r="B156" s="42" t="s">
        <v>139</v>
      </c>
      <c r="C156" s="61" t="s">
        <v>278</v>
      </c>
      <c r="D156" s="33">
        <f>D157</f>
        <v>155700</v>
      </c>
      <c r="E156" s="33">
        <v>0</v>
      </c>
      <c r="F156" s="59">
        <f t="shared" si="17"/>
        <v>155700</v>
      </c>
    </row>
    <row r="157" spans="1:7" ht="70.2" customHeight="1" x14ac:dyDescent="0.25">
      <c r="A157" s="60" t="s">
        <v>273</v>
      </c>
      <c r="B157" s="42" t="s">
        <v>139</v>
      </c>
      <c r="C157" s="61" t="s">
        <v>279</v>
      </c>
      <c r="D157" s="33">
        <v>155700</v>
      </c>
      <c r="E157" s="33">
        <v>0</v>
      </c>
      <c r="F157" s="59">
        <f t="shared" si="17"/>
        <v>155700</v>
      </c>
    </row>
    <row r="158" spans="1:7" ht="19.2" customHeight="1" x14ac:dyDescent="0.25">
      <c r="A158" s="53" t="s">
        <v>280</v>
      </c>
      <c r="B158" s="45" t="s">
        <v>139</v>
      </c>
      <c r="C158" s="54" t="s">
        <v>281</v>
      </c>
      <c r="D158" s="47">
        <f>D159</f>
        <v>4446502</v>
      </c>
      <c r="E158" s="47">
        <v>0</v>
      </c>
      <c r="F158" s="59">
        <f t="shared" ref="F158:F224" si="21">D158-E158</f>
        <v>4446502</v>
      </c>
    </row>
    <row r="159" spans="1:7" ht="33.6" customHeight="1" x14ac:dyDescent="0.25">
      <c r="A159" s="60" t="s">
        <v>161</v>
      </c>
      <c r="B159" s="42" t="s">
        <v>139</v>
      </c>
      <c r="C159" s="61" t="s">
        <v>282</v>
      </c>
      <c r="D159" s="33">
        <f>D160</f>
        <v>4446502</v>
      </c>
      <c r="E159" s="33">
        <v>0</v>
      </c>
      <c r="F159" s="59">
        <f t="shared" si="21"/>
        <v>4446502</v>
      </c>
    </row>
    <row r="160" spans="1:7" ht="36.6" customHeight="1" x14ac:dyDescent="0.25">
      <c r="A160" s="60" t="s">
        <v>163</v>
      </c>
      <c r="B160" s="42" t="s">
        <v>139</v>
      </c>
      <c r="C160" s="61" t="s">
        <v>283</v>
      </c>
      <c r="D160" s="33">
        <f>D161</f>
        <v>4446502</v>
      </c>
      <c r="E160" s="33">
        <v>0</v>
      </c>
      <c r="F160" s="59">
        <f t="shared" si="21"/>
        <v>4446502</v>
      </c>
    </row>
    <row r="161" spans="1:6" ht="23.4" customHeight="1" x14ac:dyDescent="0.25">
      <c r="A161" s="60" t="s">
        <v>167</v>
      </c>
      <c r="B161" s="42" t="s">
        <v>139</v>
      </c>
      <c r="C161" s="61" t="s">
        <v>284</v>
      </c>
      <c r="D161" s="33">
        <v>4446502</v>
      </c>
      <c r="E161" s="33">
        <v>0</v>
      </c>
      <c r="F161" s="59">
        <f t="shared" si="21"/>
        <v>4446502</v>
      </c>
    </row>
    <row r="162" spans="1:6" ht="27.6" customHeight="1" x14ac:dyDescent="0.25">
      <c r="A162" s="53" t="s">
        <v>285</v>
      </c>
      <c r="B162" s="45" t="s">
        <v>139</v>
      </c>
      <c r="C162" s="54" t="s">
        <v>286</v>
      </c>
      <c r="D162" s="47">
        <f t="shared" ref="D162:E164" si="22">D163</f>
        <v>10003736.720000001</v>
      </c>
      <c r="E162" s="47">
        <f t="shared" si="22"/>
        <v>798423.07</v>
      </c>
      <c r="F162" s="59">
        <f t="shared" si="21"/>
        <v>9205313.6500000004</v>
      </c>
    </row>
    <row r="163" spans="1:6" ht="43.8" customHeight="1" x14ac:dyDescent="0.25">
      <c r="A163" s="60" t="s">
        <v>161</v>
      </c>
      <c r="B163" s="42" t="s">
        <v>139</v>
      </c>
      <c r="C163" s="61" t="s">
        <v>287</v>
      </c>
      <c r="D163" s="33">
        <f t="shared" si="22"/>
        <v>10003736.720000001</v>
      </c>
      <c r="E163" s="33">
        <f t="shared" si="22"/>
        <v>798423.07</v>
      </c>
      <c r="F163" s="59">
        <f t="shared" si="21"/>
        <v>9205313.6500000004</v>
      </c>
    </row>
    <row r="164" spans="1:6" ht="39" customHeight="1" x14ac:dyDescent="0.25">
      <c r="A164" s="60" t="s">
        <v>163</v>
      </c>
      <c r="B164" s="42" t="s">
        <v>139</v>
      </c>
      <c r="C164" s="61" t="s">
        <v>288</v>
      </c>
      <c r="D164" s="33">
        <f t="shared" si="22"/>
        <v>10003736.720000001</v>
      </c>
      <c r="E164" s="33">
        <f t="shared" si="22"/>
        <v>798423.07</v>
      </c>
      <c r="F164" s="59">
        <f t="shared" si="21"/>
        <v>9205313.6500000004</v>
      </c>
    </row>
    <row r="165" spans="1:6" ht="19.2" customHeight="1" x14ac:dyDescent="0.25">
      <c r="A165" s="60" t="s">
        <v>167</v>
      </c>
      <c r="B165" s="42" t="s">
        <v>139</v>
      </c>
      <c r="C165" s="61" t="s">
        <v>289</v>
      </c>
      <c r="D165" s="33">
        <v>10003736.720000001</v>
      </c>
      <c r="E165" s="119">
        <v>798423.07</v>
      </c>
      <c r="F165" s="59">
        <f t="shared" si="21"/>
        <v>9205313.6500000004</v>
      </c>
    </row>
    <row r="166" spans="1:6" ht="27.6" customHeight="1" x14ac:dyDescent="0.25">
      <c r="A166" s="53" t="s">
        <v>290</v>
      </c>
      <c r="B166" s="45" t="s">
        <v>139</v>
      </c>
      <c r="C166" s="54" t="s">
        <v>291</v>
      </c>
      <c r="D166" s="47">
        <f>D167+D174</f>
        <v>2291224.0699999998</v>
      </c>
      <c r="E166" s="47">
        <v>0</v>
      </c>
      <c r="F166" s="59">
        <f t="shared" si="21"/>
        <v>2291224.0699999998</v>
      </c>
    </row>
    <row r="167" spans="1:6" ht="40.200000000000003" customHeight="1" x14ac:dyDescent="0.25">
      <c r="A167" s="60" t="s">
        <v>161</v>
      </c>
      <c r="B167" s="42" t="s">
        <v>139</v>
      </c>
      <c r="C167" s="61" t="s">
        <v>292</v>
      </c>
      <c r="D167" s="33">
        <f>D168</f>
        <v>2099224.0699999998</v>
      </c>
      <c r="E167" s="33">
        <v>0</v>
      </c>
      <c r="F167" s="59">
        <f t="shared" si="21"/>
        <v>2099224.0699999998</v>
      </c>
    </row>
    <row r="168" spans="1:6" ht="45.6" customHeight="1" x14ac:dyDescent="0.25">
      <c r="A168" s="60" t="s">
        <v>163</v>
      </c>
      <c r="B168" s="42" t="s">
        <v>139</v>
      </c>
      <c r="C168" s="61" t="s">
        <v>293</v>
      </c>
      <c r="D168" s="33">
        <f>D169+D170</f>
        <v>2099224.0699999998</v>
      </c>
      <c r="E168" s="33">
        <v>0</v>
      </c>
      <c r="F168" s="59">
        <f t="shared" si="21"/>
        <v>2099224.0699999998</v>
      </c>
    </row>
    <row r="169" spans="1:6" ht="27" customHeight="1" x14ac:dyDescent="0.25">
      <c r="A169" s="60" t="s">
        <v>167</v>
      </c>
      <c r="B169" s="42" t="s">
        <v>139</v>
      </c>
      <c r="C169" s="61" t="s">
        <v>630</v>
      </c>
      <c r="D169" s="33">
        <v>2099224.0699999998</v>
      </c>
      <c r="E169" s="33">
        <v>0</v>
      </c>
      <c r="F169" s="59">
        <f t="shared" si="21"/>
        <v>2099224.0699999998</v>
      </c>
    </row>
    <row r="170" spans="1:6" ht="68.400000000000006" customHeight="1" x14ac:dyDescent="0.25">
      <c r="A170" s="60" t="s">
        <v>260</v>
      </c>
      <c r="B170" s="42" t="s">
        <v>139</v>
      </c>
      <c r="C170" s="61" t="s">
        <v>294</v>
      </c>
      <c r="D170" s="33">
        <v>0</v>
      </c>
      <c r="E170" s="33">
        <v>0</v>
      </c>
      <c r="F170" s="59">
        <f t="shared" si="21"/>
        <v>0</v>
      </c>
    </row>
    <row r="171" spans="1:6" ht="39" customHeight="1" x14ac:dyDescent="0.25">
      <c r="A171" s="60" t="s">
        <v>262</v>
      </c>
      <c r="B171" s="42" t="s">
        <v>139</v>
      </c>
      <c r="C171" s="61" t="s">
        <v>295</v>
      </c>
      <c r="D171" s="33">
        <f>D172</f>
        <v>0</v>
      </c>
      <c r="E171" s="33">
        <v>0</v>
      </c>
      <c r="F171" s="59">
        <f t="shared" si="21"/>
        <v>0</v>
      </c>
    </row>
    <row r="172" spans="1:6" ht="25.8" customHeight="1" x14ac:dyDescent="0.25">
      <c r="A172" s="60" t="s">
        <v>264</v>
      </c>
      <c r="B172" s="42" t="s">
        <v>139</v>
      </c>
      <c r="C172" s="61" t="s">
        <v>296</v>
      </c>
      <c r="D172" s="33">
        <f>D173</f>
        <v>0</v>
      </c>
      <c r="E172" s="33">
        <v>0</v>
      </c>
      <c r="F172" s="59">
        <f t="shared" si="21"/>
        <v>0</v>
      </c>
    </row>
    <row r="173" spans="1:6" ht="33.6" customHeight="1" x14ac:dyDescent="0.25">
      <c r="A173" s="60" t="s">
        <v>266</v>
      </c>
      <c r="B173" s="42" t="s">
        <v>139</v>
      </c>
      <c r="C173" s="61" t="s">
        <v>297</v>
      </c>
      <c r="D173" s="33">
        <v>0</v>
      </c>
      <c r="E173" s="33">
        <v>0</v>
      </c>
      <c r="F173" s="59">
        <f t="shared" si="21"/>
        <v>0</v>
      </c>
    </row>
    <row r="174" spans="1:6" ht="24" customHeight="1" x14ac:dyDescent="0.25">
      <c r="A174" s="60" t="s">
        <v>169</v>
      </c>
      <c r="B174" s="42" t="s">
        <v>139</v>
      </c>
      <c r="C174" s="61" t="s">
        <v>298</v>
      </c>
      <c r="D174" s="33">
        <f>D175</f>
        <v>192000</v>
      </c>
      <c r="E174" s="33">
        <v>0</v>
      </c>
      <c r="F174" s="59">
        <f t="shared" si="21"/>
        <v>192000</v>
      </c>
    </row>
    <row r="175" spans="1:6" ht="60.6" customHeight="1" x14ac:dyDescent="0.25">
      <c r="A175" s="60" t="s">
        <v>269</v>
      </c>
      <c r="B175" s="42" t="s">
        <v>139</v>
      </c>
      <c r="C175" s="61" t="s">
        <v>299</v>
      </c>
      <c r="D175" s="33">
        <f>D176</f>
        <v>192000</v>
      </c>
      <c r="E175" s="33">
        <v>0</v>
      </c>
      <c r="F175" s="59">
        <f t="shared" si="21"/>
        <v>192000</v>
      </c>
    </row>
    <row r="176" spans="1:6" ht="60.6" customHeight="1" x14ac:dyDescent="0.25">
      <c r="A176" s="60" t="s">
        <v>271</v>
      </c>
      <c r="B176" s="42" t="s">
        <v>139</v>
      </c>
      <c r="C176" s="61" t="s">
        <v>300</v>
      </c>
      <c r="D176" s="33">
        <v>192000</v>
      </c>
      <c r="E176" s="33">
        <v>0</v>
      </c>
      <c r="F176" s="59">
        <f t="shared" si="21"/>
        <v>192000</v>
      </c>
    </row>
    <row r="177" spans="1:6" ht="33.6" customHeight="1" x14ac:dyDescent="0.25">
      <c r="A177" s="53" t="s">
        <v>301</v>
      </c>
      <c r="B177" s="45" t="s">
        <v>139</v>
      </c>
      <c r="C177" s="54" t="s">
        <v>302</v>
      </c>
      <c r="D177" s="47">
        <f>D189+D193+D201+D206</f>
        <v>72511716.610000014</v>
      </c>
      <c r="E177" s="47">
        <f t="shared" ref="E177" si="23">E189+E193+E201+E206</f>
        <v>8512813.620000001</v>
      </c>
      <c r="F177" s="59">
        <f t="shared" si="21"/>
        <v>63998902.99000001</v>
      </c>
    </row>
    <row r="178" spans="1:6" ht="42" customHeight="1" x14ac:dyDescent="0.25">
      <c r="A178" s="60" t="s">
        <v>161</v>
      </c>
      <c r="B178" s="42" t="s">
        <v>139</v>
      </c>
      <c r="C178" s="61" t="s">
        <v>303</v>
      </c>
      <c r="D178" s="33">
        <f>D190+D194+D202</f>
        <v>48523076.480000004</v>
      </c>
      <c r="E178" s="33">
        <f>E190+E194+E202</f>
        <v>3023414.01</v>
      </c>
      <c r="F178" s="59">
        <f t="shared" si="21"/>
        <v>45499662.470000006</v>
      </c>
    </row>
    <row r="179" spans="1:6" ht="39.6" customHeight="1" x14ac:dyDescent="0.25">
      <c r="A179" s="60" t="s">
        <v>163</v>
      </c>
      <c r="B179" s="42" t="s">
        <v>139</v>
      </c>
      <c r="C179" s="61" t="s">
        <v>304</v>
      </c>
      <c r="D179" s="33">
        <f>D180+D181</f>
        <v>48523076.480000004</v>
      </c>
      <c r="E179" s="33">
        <f>E180+E181</f>
        <v>2207998.0099999998</v>
      </c>
      <c r="F179" s="59">
        <f t="shared" si="21"/>
        <v>46315078.470000006</v>
      </c>
    </row>
    <row r="180" spans="1:6" ht="13.2" x14ac:dyDescent="0.25">
      <c r="A180" s="60" t="s">
        <v>167</v>
      </c>
      <c r="B180" s="42" t="s">
        <v>139</v>
      </c>
      <c r="C180" s="61" t="s">
        <v>305</v>
      </c>
      <c r="D180" s="33">
        <f>D192+D196+D204</f>
        <v>34251668.730000004</v>
      </c>
      <c r="E180" s="33">
        <f>E192</f>
        <v>1407856.6399999999</v>
      </c>
      <c r="F180" s="59">
        <f t="shared" si="21"/>
        <v>32843812.090000004</v>
      </c>
    </row>
    <row r="181" spans="1:6" ht="21.6" customHeight="1" x14ac:dyDescent="0.25">
      <c r="A181" s="60" t="s">
        <v>798</v>
      </c>
      <c r="B181" s="42" t="s">
        <v>139</v>
      </c>
      <c r="C181" s="61" t="s">
        <v>796</v>
      </c>
      <c r="D181" s="33">
        <f>D197+D205</f>
        <v>14271407.75</v>
      </c>
      <c r="E181" s="33">
        <f>E197+E205</f>
        <v>800141.37</v>
      </c>
      <c r="F181" s="20">
        <f>F197+F205</f>
        <v>13685883.92</v>
      </c>
    </row>
    <row r="182" spans="1:6" ht="37.200000000000003" customHeight="1" x14ac:dyDescent="0.25">
      <c r="A182" s="60" t="s">
        <v>306</v>
      </c>
      <c r="B182" s="42" t="s">
        <v>139</v>
      </c>
      <c r="C182" s="61" t="s">
        <v>307</v>
      </c>
      <c r="D182" s="33">
        <f>D198</f>
        <v>0</v>
      </c>
      <c r="E182" s="33">
        <v>0</v>
      </c>
      <c r="F182" s="59">
        <f t="shared" si="21"/>
        <v>0</v>
      </c>
    </row>
    <row r="183" spans="1:6" ht="13.2" x14ac:dyDescent="0.25">
      <c r="A183" s="60" t="s">
        <v>308</v>
      </c>
      <c r="B183" s="42" t="s">
        <v>139</v>
      </c>
      <c r="C183" s="61" t="s">
        <v>309</v>
      </c>
      <c r="D183" s="33">
        <f>D184</f>
        <v>0</v>
      </c>
      <c r="E183" s="33">
        <v>0</v>
      </c>
      <c r="F183" s="59">
        <f t="shared" si="21"/>
        <v>0</v>
      </c>
    </row>
    <row r="184" spans="1:6" ht="52.8" customHeight="1" x14ac:dyDescent="0.25">
      <c r="A184" s="60" t="s">
        <v>310</v>
      </c>
      <c r="B184" s="42" t="s">
        <v>139</v>
      </c>
      <c r="C184" s="61" t="s">
        <v>311</v>
      </c>
      <c r="D184" s="33">
        <f>D200</f>
        <v>0</v>
      </c>
      <c r="E184" s="33">
        <v>0</v>
      </c>
      <c r="F184" s="59">
        <f t="shared" si="21"/>
        <v>0</v>
      </c>
    </row>
    <row r="185" spans="1:6" ht="40.200000000000003" customHeight="1" x14ac:dyDescent="0.25">
      <c r="A185" s="60" t="s">
        <v>262</v>
      </c>
      <c r="B185" s="42" t="s">
        <v>139</v>
      </c>
      <c r="C185" s="61" t="s">
        <v>312</v>
      </c>
      <c r="D185" s="33">
        <f>D186</f>
        <v>23988640.130000003</v>
      </c>
      <c r="E185" s="33">
        <f t="shared" ref="E185" si="24">E186</f>
        <v>5489399.6100000003</v>
      </c>
      <c r="F185" s="59">
        <f t="shared" si="21"/>
        <v>18499240.520000003</v>
      </c>
    </row>
    <row r="186" spans="1:6" ht="18.600000000000001" customHeight="1" x14ac:dyDescent="0.25">
      <c r="A186" s="60" t="s">
        <v>264</v>
      </c>
      <c r="B186" s="42" t="s">
        <v>139</v>
      </c>
      <c r="C186" s="61" t="s">
        <v>313</v>
      </c>
      <c r="D186" s="33">
        <f>D187+D188</f>
        <v>23988640.130000003</v>
      </c>
      <c r="E186" s="33">
        <f t="shared" ref="E186" si="25">E187+E188</f>
        <v>5489399.6100000003</v>
      </c>
      <c r="F186" s="59">
        <f t="shared" si="21"/>
        <v>18499240.520000003</v>
      </c>
    </row>
    <row r="187" spans="1:6" ht="69.599999999999994" customHeight="1" x14ac:dyDescent="0.25">
      <c r="A187" s="60" t="s">
        <v>314</v>
      </c>
      <c r="B187" s="42" t="s">
        <v>139</v>
      </c>
      <c r="C187" s="61" t="s">
        <v>315</v>
      </c>
      <c r="D187" s="33">
        <f>D209</f>
        <v>23147917.420000002</v>
      </c>
      <c r="E187" s="33">
        <f t="shared" ref="E187" si="26">E209</f>
        <v>5473540.0700000003</v>
      </c>
      <c r="F187" s="59">
        <f t="shared" si="21"/>
        <v>17674377.350000001</v>
      </c>
    </row>
    <row r="188" spans="1:6" ht="31.2" customHeight="1" x14ac:dyDescent="0.25">
      <c r="A188" s="60" t="s">
        <v>266</v>
      </c>
      <c r="B188" s="42" t="s">
        <v>139</v>
      </c>
      <c r="C188" s="61" t="s">
        <v>316</v>
      </c>
      <c r="D188" s="33">
        <f>D210</f>
        <v>840722.71</v>
      </c>
      <c r="E188" s="33">
        <f t="shared" ref="E188" si="27">E210</f>
        <v>15859.54</v>
      </c>
      <c r="F188" s="59">
        <f t="shared" si="21"/>
        <v>824863.16999999993</v>
      </c>
    </row>
    <row r="189" spans="1:6" ht="21" customHeight="1" x14ac:dyDescent="0.25">
      <c r="A189" s="53" t="s">
        <v>317</v>
      </c>
      <c r="B189" s="45" t="s">
        <v>139</v>
      </c>
      <c r="C189" s="54" t="s">
        <v>318</v>
      </c>
      <c r="D189" s="47">
        <f t="shared" ref="D189:E191" si="28">D190</f>
        <v>8425622.9299999997</v>
      </c>
      <c r="E189" s="47">
        <f t="shared" si="28"/>
        <v>1407856.6399999999</v>
      </c>
      <c r="F189" s="59">
        <f t="shared" si="21"/>
        <v>7017766.29</v>
      </c>
    </row>
    <row r="190" spans="1:6" ht="36.6" customHeight="1" x14ac:dyDescent="0.25">
      <c r="A190" s="60" t="s">
        <v>161</v>
      </c>
      <c r="B190" s="42" t="s">
        <v>139</v>
      </c>
      <c r="C190" s="61" t="s">
        <v>319</v>
      </c>
      <c r="D190" s="33">
        <f t="shared" si="28"/>
        <v>8425622.9299999997</v>
      </c>
      <c r="E190" s="33">
        <f t="shared" si="28"/>
        <v>1407856.6399999999</v>
      </c>
      <c r="F190" s="59">
        <f t="shared" si="21"/>
        <v>7017766.29</v>
      </c>
    </row>
    <row r="191" spans="1:6" ht="35.4" customHeight="1" x14ac:dyDescent="0.25">
      <c r="A191" s="60" t="s">
        <v>163</v>
      </c>
      <c r="B191" s="42" t="s">
        <v>139</v>
      </c>
      <c r="C191" s="61" t="s">
        <v>320</v>
      </c>
      <c r="D191" s="33">
        <f t="shared" si="28"/>
        <v>8425622.9299999997</v>
      </c>
      <c r="E191" s="33">
        <f t="shared" si="28"/>
        <v>1407856.6399999999</v>
      </c>
      <c r="F191" s="59">
        <f t="shared" si="21"/>
        <v>7017766.29</v>
      </c>
    </row>
    <row r="192" spans="1:6" ht="21.6" customHeight="1" x14ac:dyDescent="0.25">
      <c r="A192" s="60" t="s">
        <v>167</v>
      </c>
      <c r="B192" s="42" t="s">
        <v>139</v>
      </c>
      <c r="C192" s="61" t="s">
        <v>321</v>
      </c>
      <c r="D192" s="33">
        <v>8425622.9299999997</v>
      </c>
      <c r="E192" s="33">
        <v>1407856.6399999999</v>
      </c>
      <c r="F192" s="59">
        <f t="shared" si="21"/>
        <v>7017766.29</v>
      </c>
    </row>
    <row r="193" spans="1:6" ht="19.8" customHeight="1" x14ac:dyDescent="0.25">
      <c r="A193" s="53" t="s">
        <v>322</v>
      </c>
      <c r="B193" s="45" t="s">
        <v>139</v>
      </c>
      <c r="C193" s="54" t="s">
        <v>323</v>
      </c>
      <c r="D193" s="47">
        <f>D194+D198</f>
        <v>12321407.75</v>
      </c>
      <c r="E193" s="47">
        <f>E194</f>
        <v>107308.77</v>
      </c>
      <c r="F193" s="59">
        <f t="shared" si="21"/>
        <v>12214098.98</v>
      </c>
    </row>
    <row r="194" spans="1:6" ht="39.6" customHeight="1" x14ac:dyDescent="0.25">
      <c r="A194" s="60" t="s">
        <v>161</v>
      </c>
      <c r="B194" s="42" t="s">
        <v>139</v>
      </c>
      <c r="C194" s="61" t="s">
        <v>324</v>
      </c>
      <c r="D194" s="33">
        <f>D195</f>
        <v>12321407.75</v>
      </c>
      <c r="E194" s="33">
        <f>E195</f>
        <v>107308.77</v>
      </c>
      <c r="F194" s="59">
        <f t="shared" si="21"/>
        <v>12214098.98</v>
      </c>
    </row>
    <row r="195" spans="1:6" ht="38.4" customHeight="1" x14ac:dyDescent="0.25">
      <c r="A195" s="60" t="s">
        <v>163</v>
      </c>
      <c r="B195" s="42" t="s">
        <v>139</v>
      </c>
      <c r="C195" s="61" t="s">
        <v>325</v>
      </c>
      <c r="D195" s="33">
        <f>D196+D197</f>
        <v>12321407.75</v>
      </c>
      <c r="E195" s="33">
        <f>E196+E197</f>
        <v>107308.77</v>
      </c>
      <c r="F195" s="59">
        <f t="shared" si="21"/>
        <v>12214098.98</v>
      </c>
    </row>
    <row r="196" spans="1:6" ht="22.2" customHeight="1" x14ac:dyDescent="0.25">
      <c r="A196" s="60" t="s">
        <v>167</v>
      </c>
      <c r="B196" s="42" t="s">
        <v>139</v>
      </c>
      <c r="C196" s="61" t="s">
        <v>326</v>
      </c>
      <c r="D196" s="33">
        <v>50000</v>
      </c>
      <c r="E196" s="33">
        <v>0</v>
      </c>
      <c r="F196" s="59">
        <f t="shared" si="21"/>
        <v>50000</v>
      </c>
    </row>
    <row r="197" spans="1:6" ht="22.2" customHeight="1" x14ac:dyDescent="0.25">
      <c r="A197" s="60" t="s">
        <v>798</v>
      </c>
      <c r="B197" s="42" t="s">
        <v>139</v>
      </c>
      <c r="C197" s="61" t="s">
        <v>785</v>
      </c>
      <c r="D197" s="119">
        <v>12271407.75</v>
      </c>
      <c r="E197" s="119">
        <v>107308.77</v>
      </c>
      <c r="F197" s="59">
        <f>D197+E197</f>
        <v>12378716.52</v>
      </c>
    </row>
    <row r="198" spans="1:6" ht="39" customHeight="1" x14ac:dyDescent="0.25">
      <c r="A198" s="60" t="s">
        <v>306</v>
      </c>
      <c r="B198" s="42" t="s">
        <v>139</v>
      </c>
      <c r="C198" s="61" t="s">
        <v>327</v>
      </c>
      <c r="D198" s="33">
        <f>D199</f>
        <v>0</v>
      </c>
      <c r="E198" s="33">
        <v>0</v>
      </c>
      <c r="F198" s="59">
        <f t="shared" si="21"/>
        <v>0</v>
      </c>
    </row>
    <row r="199" spans="1:6" ht="21" customHeight="1" x14ac:dyDescent="0.25">
      <c r="A199" s="60" t="s">
        <v>308</v>
      </c>
      <c r="B199" s="42" t="s">
        <v>139</v>
      </c>
      <c r="C199" s="61" t="s">
        <v>328</v>
      </c>
      <c r="D199" s="33">
        <f>D200</f>
        <v>0</v>
      </c>
      <c r="E199" s="33">
        <v>0</v>
      </c>
      <c r="F199" s="59">
        <f t="shared" si="21"/>
        <v>0</v>
      </c>
    </row>
    <row r="200" spans="1:6" ht="55.8" customHeight="1" x14ac:dyDescent="0.25">
      <c r="A200" s="60" t="s">
        <v>310</v>
      </c>
      <c r="B200" s="42" t="s">
        <v>139</v>
      </c>
      <c r="C200" s="61" t="s">
        <v>329</v>
      </c>
      <c r="D200" s="33">
        <v>0</v>
      </c>
      <c r="E200" s="33">
        <v>0</v>
      </c>
      <c r="F200" s="59">
        <f t="shared" si="21"/>
        <v>0</v>
      </c>
    </row>
    <row r="201" spans="1:6" ht="21.6" customHeight="1" x14ac:dyDescent="0.25">
      <c r="A201" s="53" t="s">
        <v>330</v>
      </c>
      <c r="B201" s="45" t="s">
        <v>139</v>
      </c>
      <c r="C201" s="54" t="s">
        <v>331</v>
      </c>
      <c r="D201" s="47">
        <f>D202</f>
        <v>27776045.800000001</v>
      </c>
      <c r="E201" s="47">
        <f>E202</f>
        <v>1508248.6</v>
      </c>
      <c r="F201" s="59">
        <f t="shared" si="21"/>
        <v>26267797.199999999</v>
      </c>
    </row>
    <row r="202" spans="1:6" ht="39" customHeight="1" x14ac:dyDescent="0.25">
      <c r="A202" s="60" t="s">
        <v>161</v>
      </c>
      <c r="B202" s="42" t="s">
        <v>139</v>
      </c>
      <c r="C202" s="61" t="s">
        <v>332</v>
      </c>
      <c r="D202" s="33">
        <f>D203</f>
        <v>27776045.800000001</v>
      </c>
      <c r="E202" s="33">
        <f>E203</f>
        <v>1508248.6</v>
      </c>
      <c r="F202" s="59">
        <f t="shared" si="21"/>
        <v>26267797.199999999</v>
      </c>
    </row>
    <row r="203" spans="1:6" ht="43.8" customHeight="1" x14ac:dyDescent="0.25">
      <c r="A203" s="60" t="s">
        <v>163</v>
      </c>
      <c r="B203" s="42" t="s">
        <v>139</v>
      </c>
      <c r="C203" s="61" t="s">
        <v>333</v>
      </c>
      <c r="D203" s="33">
        <f>D204+D205</f>
        <v>27776045.800000001</v>
      </c>
      <c r="E203" s="33">
        <f>E204+E205</f>
        <v>1508248.6</v>
      </c>
      <c r="F203" s="59">
        <f t="shared" si="21"/>
        <v>26267797.199999999</v>
      </c>
    </row>
    <row r="204" spans="1:6" ht="21" customHeight="1" x14ac:dyDescent="0.25">
      <c r="A204" s="60" t="s">
        <v>167</v>
      </c>
      <c r="B204" s="42" t="s">
        <v>139</v>
      </c>
      <c r="C204" s="61" t="s">
        <v>334</v>
      </c>
      <c r="D204" s="119">
        <v>25776045.800000001</v>
      </c>
      <c r="E204" s="119">
        <v>815416</v>
      </c>
      <c r="F204" s="59">
        <f t="shared" si="21"/>
        <v>24960629.800000001</v>
      </c>
    </row>
    <row r="205" spans="1:6" ht="21" customHeight="1" x14ac:dyDescent="0.25">
      <c r="A205" s="60" t="s">
        <v>798</v>
      </c>
      <c r="B205" s="42" t="s">
        <v>139</v>
      </c>
      <c r="C205" s="61" t="s">
        <v>784</v>
      </c>
      <c r="D205" s="33">
        <v>2000000</v>
      </c>
      <c r="E205" s="33">
        <v>692832.6</v>
      </c>
      <c r="F205" s="59">
        <f t="shared" si="21"/>
        <v>1307167.3999999999</v>
      </c>
    </row>
    <row r="206" spans="1:6" ht="27.6" customHeight="1" x14ac:dyDescent="0.25">
      <c r="A206" s="53" t="s">
        <v>335</v>
      </c>
      <c r="B206" s="45" t="s">
        <v>139</v>
      </c>
      <c r="C206" s="54" t="s">
        <v>336</v>
      </c>
      <c r="D206" s="47">
        <f>D207</f>
        <v>23988640.130000003</v>
      </c>
      <c r="E206" s="47">
        <f>E207</f>
        <v>5489399.6100000003</v>
      </c>
      <c r="F206" s="59">
        <f t="shared" si="21"/>
        <v>18499240.520000003</v>
      </c>
    </row>
    <row r="207" spans="1:6" ht="40.200000000000003" customHeight="1" x14ac:dyDescent="0.25">
      <c r="A207" s="60" t="s">
        <v>262</v>
      </c>
      <c r="B207" s="42" t="s">
        <v>139</v>
      </c>
      <c r="C207" s="61" t="s">
        <v>337</v>
      </c>
      <c r="D207" s="33">
        <f>D208</f>
        <v>23988640.130000003</v>
      </c>
      <c r="E207" s="33">
        <f>E208</f>
        <v>5489399.6100000003</v>
      </c>
      <c r="F207" s="59">
        <f t="shared" si="21"/>
        <v>18499240.520000003</v>
      </c>
    </row>
    <row r="208" spans="1:6" ht="23.4" customHeight="1" x14ac:dyDescent="0.25">
      <c r="A208" s="60" t="s">
        <v>264</v>
      </c>
      <c r="B208" s="42" t="s">
        <v>139</v>
      </c>
      <c r="C208" s="61" t="s">
        <v>338</v>
      </c>
      <c r="D208" s="33">
        <f>D209+D210</f>
        <v>23988640.130000003</v>
      </c>
      <c r="E208" s="33">
        <f>E209+E210</f>
        <v>5489399.6100000003</v>
      </c>
      <c r="F208" s="59">
        <f t="shared" si="21"/>
        <v>18499240.520000003</v>
      </c>
    </row>
    <row r="209" spans="1:6" ht="68.400000000000006" customHeight="1" x14ac:dyDescent="0.25">
      <c r="A209" s="60" t="s">
        <v>314</v>
      </c>
      <c r="B209" s="42" t="s">
        <v>139</v>
      </c>
      <c r="C209" s="61" t="s">
        <v>339</v>
      </c>
      <c r="D209" s="119">
        <v>23147917.420000002</v>
      </c>
      <c r="E209" s="119">
        <v>5473540.0700000003</v>
      </c>
      <c r="F209" s="59">
        <f t="shared" si="21"/>
        <v>17674377.350000001</v>
      </c>
    </row>
    <row r="210" spans="1:6" ht="34.200000000000003" customHeight="1" x14ac:dyDescent="0.25">
      <c r="A210" s="60" t="s">
        <v>266</v>
      </c>
      <c r="B210" s="42" t="s">
        <v>139</v>
      </c>
      <c r="C210" s="61" t="s">
        <v>340</v>
      </c>
      <c r="D210" s="119">
        <v>840722.71</v>
      </c>
      <c r="E210" s="119">
        <v>15859.54</v>
      </c>
      <c r="F210" s="59">
        <f t="shared" si="21"/>
        <v>824863.16999999993</v>
      </c>
    </row>
    <row r="211" spans="1:6" ht="13.2" x14ac:dyDescent="0.25">
      <c r="A211" s="53" t="s">
        <v>341</v>
      </c>
      <c r="B211" s="45" t="s">
        <v>139</v>
      </c>
      <c r="C211" s="54" t="s">
        <v>342</v>
      </c>
      <c r="D211" s="47">
        <f>D232+D237+D242+D247+D254</f>
        <v>373667280.62999994</v>
      </c>
      <c r="E211" s="47">
        <f t="shared" ref="E211" si="29">E232+E237+E242+E247+E254</f>
        <v>59944415.79999999</v>
      </c>
      <c r="F211" s="59">
        <f t="shared" si="21"/>
        <v>313722864.82999992</v>
      </c>
    </row>
    <row r="212" spans="1:6" ht="69" customHeight="1" x14ac:dyDescent="0.25">
      <c r="A212" s="60" t="s">
        <v>143</v>
      </c>
      <c r="B212" s="42" t="s">
        <v>139</v>
      </c>
      <c r="C212" s="61" t="s">
        <v>343</v>
      </c>
      <c r="D212" s="33">
        <f>D255</f>
        <v>5353639.45</v>
      </c>
      <c r="E212" s="33">
        <f t="shared" ref="E212" si="30">E255</f>
        <v>1446233.31</v>
      </c>
      <c r="F212" s="59">
        <f t="shared" si="21"/>
        <v>3907406.14</v>
      </c>
    </row>
    <row r="213" spans="1:6" ht="40.799999999999997" customHeight="1" x14ac:dyDescent="0.25">
      <c r="A213" s="60" t="s">
        <v>153</v>
      </c>
      <c r="B213" s="42" t="s">
        <v>139</v>
      </c>
      <c r="C213" s="61" t="s">
        <v>344</v>
      </c>
      <c r="D213" s="33">
        <f>D214+D215+D216+D217</f>
        <v>5353639.45</v>
      </c>
      <c r="E213" s="33">
        <f t="shared" ref="E213" si="31">E214+E215+E216+E217</f>
        <v>1446233.31</v>
      </c>
      <c r="F213" s="59">
        <f t="shared" si="21"/>
        <v>3907406.14</v>
      </c>
    </row>
    <row r="214" spans="1:6" ht="28.8" customHeight="1" x14ac:dyDescent="0.25">
      <c r="A214" s="60" t="s">
        <v>155</v>
      </c>
      <c r="B214" s="42" t="s">
        <v>139</v>
      </c>
      <c r="C214" s="61" t="s">
        <v>345</v>
      </c>
      <c r="D214" s="33">
        <f>D257</f>
        <v>4499647.2</v>
      </c>
      <c r="E214" s="33">
        <f t="shared" ref="E214" si="32">E257</f>
        <v>953275.42</v>
      </c>
      <c r="F214" s="59">
        <f t="shared" si="21"/>
        <v>3546371.7800000003</v>
      </c>
    </row>
    <row r="215" spans="1:6" ht="45.6" customHeight="1" x14ac:dyDescent="0.25">
      <c r="A215" s="60" t="s">
        <v>157</v>
      </c>
      <c r="B215" s="42" t="s">
        <v>139</v>
      </c>
      <c r="C215" s="61" t="s">
        <v>346</v>
      </c>
      <c r="D215" s="33">
        <f>D258</f>
        <v>33645</v>
      </c>
      <c r="E215" s="33">
        <f t="shared" ref="E215" si="33">E258</f>
        <v>18000</v>
      </c>
      <c r="F215" s="59">
        <f t="shared" si="21"/>
        <v>15645</v>
      </c>
    </row>
    <row r="216" spans="1:6" ht="67.2" customHeight="1" x14ac:dyDescent="0.25">
      <c r="A216" s="60" t="s">
        <v>236</v>
      </c>
      <c r="B216" s="42" t="s">
        <v>139</v>
      </c>
      <c r="C216" s="61" t="s">
        <v>347</v>
      </c>
      <c r="D216" s="33">
        <f>D259</f>
        <v>0</v>
      </c>
      <c r="E216" s="33">
        <f t="shared" ref="E216" si="34">E259</f>
        <v>0</v>
      </c>
      <c r="F216" s="59">
        <f t="shared" si="21"/>
        <v>0</v>
      </c>
    </row>
    <row r="217" spans="1:6" ht="54" customHeight="1" x14ac:dyDescent="0.25">
      <c r="A217" s="60" t="s">
        <v>159</v>
      </c>
      <c r="B217" s="42" t="s">
        <v>139</v>
      </c>
      <c r="C217" s="61" t="s">
        <v>348</v>
      </c>
      <c r="D217" s="33">
        <f>D260</f>
        <v>820347.25</v>
      </c>
      <c r="E217" s="33">
        <f t="shared" ref="E217" si="35">E260</f>
        <v>474957.89</v>
      </c>
      <c r="F217" s="59">
        <f t="shared" si="21"/>
        <v>345389.36</v>
      </c>
    </row>
    <row r="218" spans="1:6" ht="40.799999999999997" customHeight="1" x14ac:dyDescent="0.25">
      <c r="A218" s="60" t="s">
        <v>161</v>
      </c>
      <c r="B218" s="42" t="s">
        <v>139</v>
      </c>
      <c r="C218" s="61" t="s">
        <v>349</v>
      </c>
      <c r="D218" s="33">
        <f>D219</f>
        <v>1133621.01</v>
      </c>
      <c r="E218" s="33">
        <f t="shared" ref="E218" si="36">E219</f>
        <v>404.32</v>
      </c>
      <c r="F218" s="59">
        <f t="shared" si="21"/>
        <v>1133216.69</v>
      </c>
    </row>
    <row r="219" spans="1:6" ht="37.799999999999997" customHeight="1" x14ac:dyDescent="0.25">
      <c r="A219" s="60" t="s">
        <v>163</v>
      </c>
      <c r="B219" s="42" t="s">
        <v>139</v>
      </c>
      <c r="C219" s="61" t="s">
        <v>350</v>
      </c>
      <c r="D219" s="33">
        <f>D220+D221</f>
        <v>1133621.01</v>
      </c>
      <c r="E219" s="33">
        <f>E220</f>
        <v>404.32</v>
      </c>
      <c r="F219" s="59">
        <f t="shared" si="21"/>
        <v>1133216.69</v>
      </c>
    </row>
    <row r="220" spans="1:6" ht="42" customHeight="1" x14ac:dyDescent="0.25">
      <c r="A220" s="60" t="s">
        <v>165</v>
      </c>
      <c r="B220" s="42" t="s">
        <v>139</v>
      </c>
      <c r="C220" s="61" t="s">
        <v>351</v>
      </c>
      <c r="D220" s="33">
        <f>D263</f>
        <v>63200</v>
      </c>
      <c r="E220" s="33">
        <f t="shared" ref="E220" si="37">E263</f>
        <v>404.32</v>
      </c>
      <c r="F220" s="59">
        <f t="shared" si="21"/>
        <v>62795.68</v>
      </c>
    </row>
    <row r="221" spans="1:6" ht="19.2" customHeight="1" x14ac:dyDescent="0.25">
      <c r="A221" s="60" t="s">
        <v>167</v>
      </c>
      <c r="B221" s="42" t="s">
        <v>139</v>
      </c>
      <c r="C221" s="61" t="s">
        <v>352</v>
      </c>
      <c r="D221" s="33">
        <f>D250+D264</f>
        <v>1070421.01</v>
      </c>
      <c r="E221" s="33">
        <v>0</v>
      </c>
      <c r="F221" s="59">
        <f t="shared" si="21"/>
        <v>1070421.01</v>
      </c>
    </row>
    <row r="222" spans="1:6" ht="46.8" customHeight="1" x14ac:dyDescent="0.25">
      <c r="A222" s="60" t="s">
        <v>262</v>
      </c>
      <c r="B222" s="42" t="s">
        <v>139</v>
      </c>
      <c r="C222" s="61" t="s">
        <v>353</v>
      </c>
      <c r="D222" s="33">
        <f>D233+D238+D243+D251+D268</f>
        <v>367169742.08999997</v>
      </c>
      <c r="E222" s="33">
        <f>E233+E238+E243</f>
        <v>58308505.249999993</v>
      </c>
      <c r="F222" s="59">
        <f t="shared" si="21"/>
        <v>308861236.83999997</v>
      </c>
    </row>
    <row r="223" spans="1:6" ht="18.600000000000001" customHeight="1" x14ac:dyDescent="0.25">
      <c r="A223" s="60" t="s">
        <v>264</v>
      </c>
      <c r="B223" s="42" t="s">
        <v>139</v>
      </c>
      <c r="C223" s="61" t="s">
        <v>354</v>
      </c>
      <c r="D223" s="33">
        <f>D224+D225</f>
        <v>365891450.67000002</v>
      </c>
      <c r="E223" s="33">
        <f>E224+E225</f>
        <v>58308505.25</v>
      </c>
      <c r="F223" s="59">
        <f t="shared" si="21"/>
        <v>307582945.42000002</v>
      </c>
    </row>
    <row r="224" spans="1:6" ht="75" customHeight="1" x14ac:dyDescent="0.25">
      <c r="A224" s="60" t="s">
        <v>314</v>
      </c>
      <c r="B224" s="42" t="s">
        <v>139</v>
      </c>
      <c r="C224" s="61" t="s">
        <v>355</v>
      </c>
      <c r="D224" s="33">
        <f>D235+D240+D245</f>
        <v>306053327.47000003</v>
      </c>
      <c r="E224" s="33">
        <f t="shared" ref="E224" si="38">E235+E240+E245</f>
        <v>54564789.770000003</v>
      </c>
      <c r="F224" s="59">
        <f t="shared" si="21"/>
        <v>251488537.70000002</v>
      </c>
    </row>
    <row r="225" spans="1:6" ht="32.4" customHeight="1" x14ac:dyDescent="0.25">
      <c r="A225" s="60" t="s">
        <v>266</v>
      </c>
      <c r="B225" s="42" t="s">
        <v>139</v>
      </c>
      <c r="C225" s="61" t="s">
        <v>356</v>
      </c>
      <c r="D225" s="33">
        <f>D236+D241+D246+D253</f>
        <v>59838123.200000003</v>
      </c>
      <c r="E225" s="33">
        <f>E236+E241+E246</f>
        <v>3743715.48</v>
      </c>
      <c r="F225" s="59">
        <f t="shared" ref="F225:F290" si="39">D225-E225</f>
        <v>56094407.720000006</v>
      </c>
    </row>
    <row r="226" spans="1:6" ht="49.8" customHeight="1" x14ac:dyDescent="0.25">
      <c r="A226" s="60" t="s">
        <v>357</v>
      </c>
      <c r="B226" s="42" t="s">
        <v>139</v>
      </c>
      <c r="C226" s="61" t="s">
        <v>358</v>
      </c>
      <c r="D226" s="33">
        <f>D269</f>
        <v>1278291.42</v>
      </c>
      <c r="E226" s="33">
        <v>0</v>
      </c>
      <c r="F226" s="59">
        <f t="shared" si="39"/>
        <v>1278291.42</v>
      </c>
    </row>
    <row r="227" spans="1:6" ht="41.4" customHeight="1" x14ac:dyDescent="0.25">
      <c r="A227" s="60" t="s">
        <v>359</v>
      </c>
      <c r="B227" s="42" t="s">
        <v>139</v>
      </c>
      <c r="C227" s="61" t="s">
        <v>360</v>
      </c>
      <c r="D227" s="33">
        <f>D270</f>
        <v>1278291.42</v>
      </c>
      <c r="E227" s="33">
        <f t="shared" ref="E227" si="40">E270</f>
        <v>178075</v>
      </c>
      <c r="F227" s="59">
        <f t="shared" si="39"/>
        <v>1100216.42</v>
      </c>
    </row>
    <row r="228" spans="1:6" ht="27.6" customHeight="1" x14ac:dyDescent="0.25">
      <c r="A228" s="60" t="s">
        <v>169</v>
      </c>
      <c r="B228" s="42" t="s">
        <v>139</v>
      </c>
      <c r="C228" s="61" t="s">
        <v>361</v>
      </c>
      <c r="D228" s="33">
        <f>D271+D231</f>
        <v>18278.080000000002</v>
      </c>
      <c r="E228" s="33">
        <f>E271+E231</f>
        <v>6268.3</v>
      </c>
      <c r="F228" s="59">
        <f t="shared" si="39"/>
        <v>12009.780000000002</v>
      </c>
    </row>
    <row r="229" spans="1:6" ht="18.600000000000001" customHeight="1" x14ac:dyDescent="0.25">
      <c r="A229" s="60" t="s">
        <v>175</v>
      </c>
      <c r="B229" s="42" t="s">
        <v>139</v>
      </c>
      <c r="C229" s="61" t="s">
        <v>362</v>
      </c>
      <c r="D229" s="33">
        <f>D230+D231</f>
        <v>10278.08</v>
      </c>
      <c r="E229" s="33">
        <f>E230+E231</f>
        <v>3134.15</v>
      </c>
      <c r="F229" s="59">
        <f t="shared" si="39"/>
        <v>7143.93</v>
      </c>
    </row>
    <row r="230" spans="1:6" ht="22.8" customHeight="1" x14ac:dyDescent="0.25">
      <c r="A230" s="60" t="s">
        <v>179</v>
      </c>
      <c r="B230" s="42" t="s">
        <v>139</v>
      </c>
      <c r="C230" s="61" t="s">
        <v>363</v>
      </c>
      <c r="D230" s="33">
        <f>D273</f>
        <v>2278.08</v>
      </c>
      <c r="E230" s="33">
        <f>E273</f>
        <v>0</v>
      </c>
      <c r="F230" s="59">
        <f t="shared" si="39"/>
        <v>2278.08</v>
      </c>
    </row>
    <row r="231" spans="1:6" ht="22.8" customHeight="1" x14ac:dyDescent="0.25">
      <c r="A231" s="60" t="s">
        <v>181</v>
      </c>
      <c r="B231" s="42" t="s">
        <v>139</v>
      </c>
      <c r="C231" s="61" t="s">
        <v>797</v>
      </c>
      <c r="D231" s="33">
        <f>D274</f>
        <v>8000</v>
      </c>
      <c r="E231" s="33">
        <f>E274</f>
        <v>3134.15</v>
      </c>
      <c r="F231" s="59"/>
    </row>
    <row r="232" spans="1:6" ht="13.2" x14ac:dyDescent="0.25">
      <c r="A232" s="53" t="s">
        <v>364</v>
      </c>
      <c r="B232" s="45" t="s">
        <v>139</v>
      </c>
      <c r="C232" s="54" t="s">
        <v>365</v>
      </c>
      <c r="D232" s="47">
        <f>D233</f>
        <v>103889735.2</v>
      </c>
      <c r="E232" s="47">
        <f t="shared" ref="E232" si="41">E233</f>
        <v>17616494.199999999</v>
      </c>
      <c r="F232" s="59">
        <f t="shared" si="39"/>
        <v>86273241</v>
      </c>
    </row>
    <row r="233" spans="1:6" ht="46.8" customHeight="1" x14ac:dyDescent="0.25">
      <c r="A233" s="60" t="s">
        <v>262</v>
      </c>
      <c r="B233" s="42" t="s">
        <v>139</v>
      </c>
      <c r="C233" s="61" t="s">
        <v>366</v>
      </c>
      <c r="D233" s="33">
        <f>D234</f>
        <v>103889735.2</v>
      </c>
      <c r="E233" s="33">
        <f t="shared" ref="E233" si="42">E234</f>
        <v>17616494.199999999</v>
      </c>
      <c r="F233" s="59">
        <f t="shared" si="39"/>
        <v>86273241</v>
      </c>
    </row>
    <row r="234" spans="1:6" ht="24" customHeight="1" x14ac:dyDescent="0.25">
      <c r="A234" s="60" t="s">
        <v>264</v>
      </c>
      <c r="B234" s="42" t="s">
        <v>139</v>
      </c>
      <c r="C234" s="61" t="s">
        <v>367</v>
      </c>
      <c r="D234" s="33">
        <f>D235+D236</f>
        <v>103889735.2</v>
      </c>
      <c r="E234" s="33">
        <f t="shared" ref="E234" si="43">E235+E236</f>
        <v>17616494.199999999</v>
      </c>
      <c r="F234" s="59">
        <f t="shared" si="39"/>
        <v>86273241</v>
      </c>
    </row>
    <row r="235" spans="1:6" ht="75.599999999999994" customHeight="1" x14ac:dyDescent="0.25">
      <c r="A235" s="60" t="s">
        <v>314</v>
      </c>
      <c r="B235" s="42" t="s">
        <v>139</v>
      </c>
      <c r="C235" s="61" t="s">
        <v>368</v>
      </c>
      <c r="D235" s="119">
        <v>101426812.53</v>
      </c>
      <c r="E235" s="119">
        <v>17577834.199999999</v>
      </c>
      <c r="F235" s="59">
        <f t="shared" si="39"/>
        <v>83848978.329999998</v>
      </c>
    </row>
    <row r="236" spans="1:6" ht="34.200000000000003" customHeight="1" x14ac:dyDescent="0.25">
      <c r="A236" s="60" t="s">
        <v>266</v>
      </c>
      <c r="B236" s="42" t="s">
        <v>139</v>
      </c>
      <c r="C236" s="61" t="s">
        <v>369</v>
      </c>
      <c r="D236" s="119">
        <v>2462922.67</v>
      </c>
      <c r="E236" s="119">
        <v>38660</v>
      </c>
      <c r="F236" s="59">
        <f t="shared" si="39"/>
        <v>2424262.67</v>
      </c>
    </row>
    <row r="237" spans="1:6" ht="24" customHeight="1" x14ac:dyDescent="0.25">
      <c r="A237" s="53" t="s">
        <v>370</v>
      </c>
      <c r="B237" s="45" t="s">
        <v>139</v>
      </c>
      <c r="C237" s="54" t="s">
        <v>371</v>
      </c>
      <c r="D237" s="47">
        <f>D238</f>
        <v>188581681.31999999</v>
      </c>
      <c r="E237" s="47">
        <f t="shared" ref="E237" si="44">E238</f>
        <v>33337462.82</v>
      </c>
      <c r="F237" s="59">
        <f t="shared" si="39"/>
        <v>155244218.5</v>
      </c>
    </row>
    <row r="238" spans="1:6" ht="42.6" customHeight="1" x14ac:dyDescent="0.25">
      <c r="A238" s="60" t="s">
        <v>262</v>
      </c>
      <c r="B238" s="42" t="s">
        <v>139</v>
      </c>
      <c r="C238" s="61" t="s">
        <v>372</v>
      </c>
      <c r="D238" s="33">
        <f>D239</f>
        <v>188581681.31999999</v>
      </c>
      <c r="E238" s="33">
        <f t="shared" ref="E238" si="45">E239</f>
        <v>33337462.82</v>
      </c>
      <c r="F238" s="59">
        <f t="shared" si="39"/>
        <v>155244218.5</v>
      </c>
    </row>
    <row r="239" spans="1:6" ht="25.8" customHeight="1" x14ac:dyDescent="0.25">
      <c r="A239" s="60" t="s">
        <v>264</v>
      </c>
      <c r="B239" s="42" t="s">
        <v>139</v>
      </c>
      <c r="C239" s="61" t="s">
        <v>373</v>
      </c>
      <c r="D239" s="33">
        <f>D240+D241</f>
        <v>188581681.31999999</v>
      </c>
      <c r="E239" s="33">
        <f t="shared" ref="E239" si="46">E240+E241</f>
        <v>33337462.82</v>
      </c>
      <c r="F239" s="59">
        <f t="shared" si="39"/>
        <v>155244218.5</v>
      </c>
    </row>
    <row r="240" spans="1:6" ht="75" customHeight="1" x14ac:dyDescent="0.25">
      <c r="A240" s="60" t="s">
        <v>314</v>
      </c>
      <c r="B240" s="42" t="s">
        <v>139</v>
      </c>
      <c r="C240" s="61" t="s">
        <v>374</v>
      </c>
      <c r="D240" s="119">
        <v>164198073.34</v>
      </c>
      <c r="E240" s="119">
        <v>29661081.510000002</v>
      </c>
      <c r="F240" s="59">
        <f t="shared" si="39"/>
        <v>134536991.83000001</v>
      </c>
    </row>
    <row r="241" spans="1:6" ht="37.200000000000003" customHeight="1" x14ac:dyDescent="0.25">
      <c r="A241" s="60" t="s">
        <v>266</v>
      </c>
      <c r="B241" s="42" t="s">
        <v>139</v>
      </c>
      <c r="C241" s="61" t="s">
        <v>375</v>
      </c>
      <c r="D241" s="119">
        <v>24383607.98</v>
      </c>
      <c r="E241" s="119">
        <v>3676381.31</v>
      </c>
      <c r="F241" s="59">
        <f t="shared" si="39"/>
        <v>20707226.670000002</v>
      </c>
    </row>
    <row r="242" spans="1:6" ht="25.2" customHeight="1" x14ac:dyDescent="0.25">
      <c r="A242" s="53" t="s">
        <v>376</v>
      </c>
      <c r="B242" s="45" t="s">
        <v>139</v>
      </c>
      <c r="C242" s="54" t="s">
        <v>377</v>
      </c>
      <c r="D242" s="47">
        <f>D243</f>
        <v>73240034.150000006</v>
      </c>
      <c r="E242" s="47">
        <f t="shared" ref="E242" si="47">E243</f>
        <v>7354548.2299999995</v>
      </c>
      <c r="F242" s="59">
        <f t="shared" si="39"/>
        <v>65885485.920000009</v>
      </c>
    </row>
    <row r="243" spans="1:6" ht="43.2" customHeight="1" x14ac:dyDescent="0.25">
      <c r="A243" s="60" t="s">
        <v>262</v>
      </c>
      <c r="B243" s="42" t="s">
        <v>139</v>
      </c>
      <c r="C243" s="61" t="s">
        <v>378</v>
      </c>
      <c r="D243" s="33">
        <f>D244</f>
        <v>73240034.150000006</v>
      </c>
      <c r="E243" s="33">
        <f>E244</f>
        <v>7354548.2299999995</v>
      </c>
      <c r="F243" s="59">
        <f t="shared" si="39"/>
        <v>65885485.920000009</v>
      </c>
    </row>
    <row r="244" spans="1:6" ht="34.200000000000003" customHeight="1" x14ac:dyDescent="0.25">
      <c r="A244" s="60" t="s">
        <v>264</v>
      </c>
      <c r="B244" s="42" t="s">
        <v>139</v>
      </c>
      <c r="C244" s="61" t="s">
        <v>379</v>
      </c>
      <c r="D244" s="33">
        <f>D245+D246</f>
        <v>73240034.150000006</v>
      </c>
      <c r="E244" s="33">
        <f>E245+E246</f>
        <v>7354548.2299999995</v>
      </c>
      <c r="F244" s="59">
        <f t="shared" si="39"/>
        <v>65885485.920000009</v>
      </c>
    </row>
    <row r="245" spans="1:6" ht="69.599999999999994" customHeight="1" x14ac:dyDescent="0.25">
      <c r="A245" s="60" t="s">
        <v>314</v>
      </c>
      <c r="B245" s="42" t="s">
        <v>139</v>
      </c>
      <c r="C245" s="61" t="s">
        <v>380</v>
      </c>
      <c r="D245" s="119">
        <v>40428441.600000001</v>
      </c>
      <c r="E245" s="119">
        <v>7325874.0599999996</v>
      </c>
      <c r="F245" s="59">
        <f t="shared" si="39"/>
        <v>33102567.540000003</v>
      </c>
    </row>
    <row r="246" spans="1:6" ht="30" customHeight="1" x14ac:dyDescent="0.25">
      <c r="A246" s="60" t="s">
        <v>266</v>
      </c>
      <c r="B246" s="42" t="s">
        <v>139</v>
      </c>
      <c r="C246" s="61" t="s">
        <v>381</v>
      </c>
      <c r="D246" s="33">
        <v>32811592.550000001</v>
      </c>
      <c r="E246" s="33">
        <v>28674.17</v>
      </c>
      <c r="F246" s="59">
        <f t="shared" si="39"/>
        <v>32782918.379999999</v>
      </c>
    </row>
    <row r="247" spans="1:6" ht="13.2" x14ac:dyDescent="0.25">
      <c r="A247" s="53" t="s">
        <v>382</v>
      </c>
      <c r="B247" s="45" t="s">
        <v>139</v>
      </c>
      <c r="C247" s="54" t="s">
        <v>383</v>
      </c>
      <c r="D247" s="47">
        <f>D248+D251</f>
        <v>180000</v>
      </c>
      <c r="E247" s="47">
        <v>0</v>
      </c>
      <c r="F247" s="59">
        <f t="shared" si="39"/>
        <v>180000</v>
      </c>
    </row>
    <row r="248" spans="1:6" ht="43.2" customHeight="1" x14ac:dyDescent="0.25">
      <c r="A248" s="60" t="s">
        <v>161</v>
      </c>
      <c r="B248" s="42" t="s">
        <v>139</v>
      </c>
      <c r="C248" s="61" t="s">
        <v>384</v>
      </c>
      <c r="D248" s="33">
        <v>0</v>
      </c>
      <c r="E248" s="33">
        <v>0</v>
      </c>
      <c r="F248" s="59">
        <f t="shared" si="39"/>
        <v>0</v>
      </c>
    </row>
    <row r="249" spans="1:6" ht="45" customHeight="1" x14ac:dyDescent="0.25">
      <c r="A249" s="60" t="s">
        <v>163</v>
      </c>
      <c r="B249" s="42" t="s">
        <v>139</v>
      </c>
      <c r="C249" s="61" t="s">
        <v>385</v>
      </c>
      <c r="D249" s="33">
        <v>0</v>
      </c>
      <c r="E249" s="33">
        <v>0</v>
      </c>
      <c r="F249" s="59">
        <f t="shared" si="39"/>
        <v>0</v>
      </c>
    </row>
    <row r="250" spans="1:6" ht="30" customHeight="1" x14ac:dyDescent="0.25">
      <c r="A250" s="60" t="s">
        <v>167</v>
      </c>
      <c r="B250" s="42" t="s">
        <v>139</v>
      </c>
      <c r="C250" s="61" t="s">
        <v>386</v>
      </c>
      <c r="D250" s="33">
        <v>0</v>
      </c>
      <c r="E250" s="33">
        <v>0</v>
      </c>
      <c r="F250" s="59">
        <f t="shared" si="39"/>
        <v>0</v>
      </c>
    </row>
    <row r="251" spans="1:6" ht="46.2" customHeight="1" x14ac:dyDescent="0.25">
      <c r="A251" s="60" t="s">
        <v>262</v>
      </c>
      <c r="B251" s="42" t="s">
        <v>139</v>
      </c>
      <c r="C251" s="61" t="s">
        <v>387</v>
      </c>
      <c r="D251" s="33">
        <f>D252</f>
        <v>180000</v>
      </c>
      <c r="E251" s="33">
        <v>0</v>
      </c>
      <c r="F251" s="59">
        <f t="shared" si="39"/>
        <v>180000</v>
      </c>
    </row>
    <row r="252" spans="1:6" ht="30.6" customHeight="1" x14ac:dyDescent="0.25">
      <c r="A252" s="60" t="s">
        <v>264</v>
      </c>
      <c r="B252" s="42" t="s">
        <v>139</v>
      </c>
      <c r="C252" s="61" t="s">
        <v>388</v>
      </c>
      <c r="D252" s="33">
        <f>D253</f>
        <v>180000</v>
      </c>
      <c r="E252" s="33">
        <v>0</v>
      </c>
      <c r="F252" s="59">
        <f t="shared" si="39"/>
        <v>180000</v>
      </c>
    </row>
    <row r="253" spans="1:6" ht="40.799999999999997" customHeight="1" x14ac:dyDescent="0.25">
      <c r="A253" s="60" t="s">
        <v>266</v>
      </c>
      <c r="B253" s="42" t="s">
        <v>139</v>
      </c>
      <c r="C253" s="61" t="s">
        <v>389</v>
      </c>
      <c r="D253" s="33">
        <v>180000</v>
      </c>
      <c r="E253" s="33">
        <v>0</v>
      </c>
      <c r="F253" s="59">
        <f t="shared" si="39"/>
        <v>180000</v>
      </c>
    </row>
    <row r="254" spans="1:6" ht="33" customHeight="1" x14ac:dyDescent="0.25">
      <c r="A254" s="53" t="s">
        <v>390</v>
      </c>
      <c r="B254" s="45" t="s">
        <v>139</v>
      </c>
      <c r="C254" s="54" t="s">
        <v>391</v>
      </c>
      <c r="D254" s="47">
        <f>D255+D261+D265+D268+D271</f>
        <v>7775829.96</v>
      </c>
      <c r="E254" s="47">
        <f>E255+E261+E265+E268+E271</f>
        <v>1635910.55</v>
      </c>
      <c r="F254" s="59">
        <f t="shared" si="39"/>
        <v>6139919.4100000001</v>
      </c>
    </row>
    <row r="255" spans="1:6" ht="69.599999999999994" customHeight="1" x14ac:dyDescent="0.25">
      <c r="A255" s="60" t="s">
        <v>143</v>
      </c>
      <c r="B255" s="42" t="s">
        <v>139</v>
      </c>
      <c r="C255" s="61" t="s">
        <v>392</v>
      </c>
      <c r="D255" s="33">
        <f>D256</f>
        <v>5353639.45</v>
      </c>
      <c r="E255" s="33">
        <f t="shared" ref="E255" si="48">E256</f>
        <v>1446233.31</v>
      </c>
      <c r="F255" s="59">
        <f t="shared" si="39"/>
        <v>3907406.14</v>
      </c>
    </row>
    <row r="256" spans="1:6" ht="34.799999999999997" customHeight="1" x14ac:dyDescent="0.25">
      <c r="A256" s="60" t="s">
        <v>153</v>
      </c>
      <c r="B256" s="42" t="s">
        <v>139</v>
      </c>
      <c r="C256" s="61" t="s">
        <v>393</v>
      </c>
      <c r="D256" s="33">
        <f>D257+D258+D259+D260</f>
        <v>5353639.45</v>
      </c>
      <c r="E256" s="33">
        <f t="shared" ref="E256" si="49">E257+E258+E259+E260</f>
        <v>1446233.31</v>
      </c>
      <c r="F256" s="59">
        <f t="shared" si="39"/>
        <v>3907406.14</v>
      </c>
    </row>
    <row r="257" spans="1:6" ht="32.4" customHeight="1" x14ac:dyDescent="0.25">
      <c r="A257" s="60" t="s">
        <v>155</v>
      </c>
      <c r="B257" s="42" t="s">
        <v>139</v>
      </c>
      <c r="C257" s="61" t="s">
        <v>394</v>
      </c>
      <c r="D257" s="119">
        <v>4499647.2</v>
      </c>
      <c r="E257" s="119">
        <v>953275.42</v>
      </c>
      <c r="F257" s="59">
        <f t="shared" si="39"/>
        <v>3546371.7800000003</v>
      </c>
    </row>
    <row r="258" spans="1:6" ht="49.2" customHeight="1" x14ac:dyDescent="0.25">
      <c r="A258" s="60" t="s">
        <v>157</v>
      </c>
      <c r="B258" s="42" t="s">
        <v>139</v>
      </c>
      <c r="C258" s="61" t="s">
        <v>395</v>
      </c>
      <c r="D258" s="119">
        <v>33645</v>
      </c>
      <c r="E258" s="119">
        <v>18000</v>
      </c>
      <c r="F258" s="59">
        <f t="shared" si="39"/>
        <v>15645</v>
      </c>
    </row>
    <row r="259" spans="1:6" ht="70.2" hidden="1" customHeight="1" x14ac:dyDescent="0.25">
      <c r="A259" s="60" t="s">
        <v>236</v>
      </c>
      <c r="B259" s="42" t="s">
        <v>139</v>
      </c>
      <c r="C259" s="61" t="s">
        <v>396</v>
      </c>
      <c r="D259" s="33">
        <v>0</v>
      </c>
      <c r="E259" s="33">
        <v>0</v>
      </c>
      <c r="F259" s="59">
        <f t="shared" si="39"/>
        <v>0</v>
      </c>
    </row>
    <row r="260" spans="1:6" ht="55.2" customHeight="1" x14ac:dyDescent="0.25">
      <c r="A260" s="60" t="s">
        <v>159</v>
      </c>
      <c r="B260" s="42" t="s">
        <v>139</v>
      </c>
      <c r="C260" s="61" t="s">
        <v>397</v>
      </c>
      <c r="D260" s="33">
        <v>820347.25</v>
      </c>
      <c r="E260" s="119">
        <v>474957.89</v>
      </c>
      <c r="F260" s="59">
        <f t="shared" si="39"/>
        <v>345389.36</v>
      </c>
    </row>
    <row r="261" spans="1:6" ht="39.6" customHeight="1" x14ac:dyDescent="0.25">
      <c r="A261" s="60" t="s">
        <v>161</v>
      </c>
      <c r="B261" s="42" t="s">
        <v>139</v>
      </c>
      <c r="C261" s="61" t="s">
        <v>398</v>
      </c>
      <c r="D261" s="33">
        <f>D262</f>
        <v>1133621.01</v>
      </c>
      <c r="E261" s="33">
        <f>E262</f>
        <v>8468.09</v>
      </c>
      <c r="F261" s="59">
        <f t="shared" si="39"/>
        <v>1125152.92</v>
      </c>
    </row>
    <row r="262" spans="1:6" ht="38.4" customHeight="1" x14ac:dyDescent="0.25">
      <c r="A262" s="60" t="s">
        <v>163</v>
      </c>
      <c r="B262" s="42" t="s">
        <v>139</v>
      </c>
      <c r="C262" s="61" t="s">
        <v>399</v>
      </c>
      <c r="D262" s="33">
        <f>D263+D264</f>
        <v>1133621.01</v>
      </c>
      <c r="E262" s="33">
        <f>E263+E264</f>
        <v>8468.09</v>
      </c>
      <c r="F262" s="59">
        <f t="shared" si="39"/>
        <v>1125152.92</v>
      </c>
    </row>
    <row r="263" spans="1:6" ht="51.6" customHeight="1" x14ac:dyDescent="0.25">
      <c r="A263" s="60" t="s">
        <v>165</v>
      </c>
      <c r="B263" s="42" t="s">
        <v>139</v>
      </c>
      <c r="C263" s="61" t="s">
        <v>400</v>
      </c>
      <c r="D263" s="33">
        <v>63200</v>
      </c>
      <c r="E263" s="33">
        <v>404.32</v>
      </c>
      <c r="F263" s="59">
        <f t="shared" si="39"/>
        <v>62795.68</v>
      </c>
    </row>
    <row r="264" spans="1:6" ht="26.4" customHeight="1" x14ac:dyDescent="0.25">
      <c r="A264" s="60" t="s">
        <v>167</v>
      </c>
      <c r="B264" s="42" t="s">
        <v>139</v>
      </c>
      <c r="C264" s="61" t="s">
        <v>401</v>
      </c>
      <c r="D264" s="119">
        <v>1070421.01</v>
      </c>
      <c r="E264" s="119">
        <v>8063.77</v>
      </c>
      <c r="F264" s="59">
        <f t="shared" si="39"/>
        <v>1062357.24</v>
      </c>
    </row>
    <row r="265" spans="1:6" ht="40.200000000000003" customHeight="1" x14ac:dyDescent="0.25">
      <c r="A265" s="60" t="s">
        <v>306</v>
      </c>
      <c r="B265" s="42" t="s">
        <v>139</v>
      </c>
      <c r="C265" s="61" t="s">
        <v>606</v>
      </c>
      <c r="D265" s="33">
        <f>D266</f>
        <v>0</v>
      </c>
      <c r="E265" s="33">
        <v>0</v>
      </c>
      <c r="F265" s="59">
        <f t="shared" si="39"/>
        <v>0</v>
      </c>
    </row>
    <row r="266" spans="1:6" ht="22.2" customHeight="1" x14ac:dyDescent="0.25">
      <c r="A266" s="60" t="s">
        <v>308</v>
      </c>
      <c r="B266" s="42" t="s">
        <v>139</v>
      </c>
      <c r="C266" s="61" t="s">
        <v>607</v>
      </c>
      <c r="D266" s="33">
        <f>D267</f>
        <v>0</v>
      </c>
      <c r="E266" s="33">
        <v>0</v>
      </c>
      <c r="F266" s="59">
        <f t="shared" si="39"/>
        <v>0</v>
      </c>
    </row>
    <row r="267" spans="1:6" ht="54" customHeight="1" x14ac:dyDescent="0.25">
      <c r="A267" s="60" t="s">
        <v>310</v>
      </c>
      <c r="B267" s="42" t="s">
        <v>139</v>
      </c>
      <c r="C267" s="61" t="s">
        <v>608</v>
      </c>
      <c r="D267" s="33">
        <v>0</v>
      </c>
      <c r="E267" s="33">
        <v>0</v>
      </c>
      <c r="F267" s="59">
        <f t="shared" si="39"/>
        <v>0</v>
      </c>
    </row>
    <row r="268" spans="1:6" ht="49.2" customHeight="1" x14ac:dyDescent="0.25">
      <c r="A268" s="60" t="s">
        <v>262</v>
      </c>
      <c r="B268" s="42" t="s">
        <v>139</v>
      </c>
      <c r="C268" s="61" t="s">
        <v>402</v>
      </c>
      <c r="D268" s="33">
        <f>D269</f>
        <v>1278291.42</v>
      </c>
      <c r="E268" s="33">
        <f>E269</f>
        <v>178075</v>
      </c>
      <c r="F268" s="59">
        <f t="shared" si="39"/>
        <v>1100216.42</v>
      </c>
    </row>
    <row r="269" spans="1:6" ht="49.8" customHeight="1" x14ac:dyDescent="0.25">
      <c r="A269" s="60" t="s">
        <v>357</v>
      </c>
      <c r="B269" s="42" t="s">
        <v>139</v>
      </c>
      <c r="C269" s="61" t="s">
        <v>403</v>
      </c>
      <c r="D269" s="33">
        <f>D270</f>
        <v>1278291.42</v>
      </c>
      <c r="E269" s="33">
        <f>E270</f>
        <v>178075</v>
      </c>
      <c r="F269" s="59">
        <f t="shared" si="39"/>
        <v>1100216.42</v>
      </c>
    </row>
    <row r="270" spans="1:6" ht="50.4" customHeight="1" x14ac:dyDescent="0.25">
      <c r="A270" s="60" t="s">
        <v>359</v>
      </c>
      <c r="B270" s="42" t="s">
        <v>139</v>
      </c>
      <c r="C270" s="61" t="s">
        <v>404</v>
      </c>
      <c r="D270" s="33">
        <v>1278291.42</v>
      </c>
      <c r="E270" s="119">
        <v>178075</v>
      </c>
      <c r="F270" s="59">
        <f t="shared" si="39"/>
        <v>1100216.42</v>
      </c>
    </row>
    <row r="271" spans="1:6" ht="13.2" x14ac:dyDescent="0.25">
      <c r="A271" s="60" t="s">
        <v>169</v>
      </c>
      <c r="B271" s="42" t="s">
        <v>139</v>
      </c>
      <c r="C271" s="61" t="s">
        <v>405</v>
      </c>
      <c r="D271" s="33">
        <f>D272</f>
        <v>10278.08</v>
      </c>
      <c r="E271" s="33">
        <f>E274</f>
        <v>3134.15</v>
      </c>
      <c r="F271" s="59">
        <f t="shared" si="39"/>
        <v>7143.93</v>
      </c>
    </row>
    <row r="272" spans="1:6" ht="22.2" customHeight="1" x14ac:dyDescent="0.25">
      <c r="A272" s="60" t="s">
        <v>175</v>
      </c>
      <c r="B272" s="42" t="s">
        <v>139</v>
      </c>
      <c r="C272" s="61" t="s">
        <v>406</v>
      </c>
      <c r="D272" s="33">
        <f>D273+D274</f>
        <v>10278.08</v>
      </c>
      <c r="E272" s="33">
        <f>E273+E274</f>
        <v>3134.15</v>
      </c>
      <c r="F272" s="59">
        <f t="shared" si="39"/>
        <v>7143.93</v>
      </c>
    </row>
    <row r="273" spans="1:6" ht="19.2" customHeight="1" x14ac:dyDescent="0.25">
      <c r="A273" s="60" t="s">
        <v>179</v>
      </c>
      <c r="B273" s="42" t="s">
        <v>139</v>
      </c>
      <c r="C273" s="61" t="s">
        <v>407</v>
      </c>
      <c r="D273" s="33">
        <v>2278.08</v>
      </c>
      <c r="E273" s="33">
        <v>0</v>
      </c>
      <c r="F273" s="59">
        <f t="shared" si="39"/>
        <v>2278.08</v>
      </c>
    </row>
    <row r="274" spans="1:6" ht="19.2" customHeight="1" x14ac:dyDescent="0.25">
      <c r="A274" s="60" t="s">
        <v>181</v>
      </c>
      <c r="B274" s="42" t="s">
        <v>139</v>
      </c>
      <c r="C274" s="61" t="s">
        <v>783</v>
      </c>
      <c r="D274" s="33">
        <v>8000</v>
      </c>
      <c r="E274" s="33">
        <v>3134.15</v>
      </c>
      <c r="F274" s="59">
        <f t="shared" si="39"/>
        <v>4865.8500000000004</v>
      </c>
    </row>
    <row r="275" spans="1:6" ht="13.2" x14ac:dyDescent="0.25">
      <c r="A275" s="53" t="s">
        <v>408</v>
      </c>
      <c r="B275" s="45" t="s">
        <v>139</v>
      </c>
      <c r="C275" s="54" t="s">
        <v>409</v>
      </c>
      <c r="D275" s="47">
        <f>D276+D279+D282</f>
        <v>49926955.490000002</v>
      </c>
      <c r="E275" s="47">
        <f t="shared" ref="E275" si="50">E276+E279+E282</f>
        <v>7252875.2800000003</v>
      </c>
      <c r="F275" s="59">
        <f t="shared" si="39"/>
        <v>42674080.210000001</v>
      </c>
    </row>
    <row r="276" spans="1:6" ht="82.2" customHeight="1" x14ac:dyDescent="0.25">
      <c r="A276" s="60" t="s">
        <v>143</v>
      </c>
      <c r="B276" s="42" t="s">
        <v>139</v>
      </c>
      <c r="C276" s="61" t="s">
        <v>410</v>
      </c>
      <c r="D276" s="33">
        <f>D277</f>
        <v>0</v>
      </c>
      <c r="E276" s="33">
        <v>0</v>
      </c>
      <c r="F276" s="59">
        <f t="shared" si="39"/>
        <v>0</v>
      </c>
    </row>
    <row r="277" spans="1:6" ht="43.8" customHeight="1" x14ac:dyDescent="0.25">
      <c r="A277" s="60" t="s">
        <v>153</v>
      </c>
      <c r="B277" s="42" t="s">
        <v>139</v>
      </c>
      <c r="C277" s="61" t="s">
        <v>411</v>
      </c>
      <c r="D277" s="33">
        <f>D278</f>
        <v>0</v>
      </c>
      <c r="E277" s="33">
        <v>0</v>
      </c>
      <c r="F277" s="59">
        <f t="shared" si="39"/>
        <v>0</v>
      </c>
    </row>
    <row r="278" spans="1:6" ht="75.599999999999994" customHeight="1" x14ac:dyDescent="0.25">
      <c r="A278" s="60" t="s">
        <v>236</v>
      </c>
      <c r="B278" s="42" t="s">
        <v>139</v>
      </c>
      <c r="C278" s="61" t="s">
        <v>412</v>
      </c>
      <c r="D278" s="33">
        <v>0</v>
      </c>
      <c r="E278" s="33">
        <v>0</v>
      </c>
      <c r="F278" s="59">
        <f t="shared" si="39"/>
        <v>0</v>
      </c>
    </row>
    <row r="279" spans="1:6" ht="46.2" customHeight="1" x14ac:dyDescent="0.25">
      <c r="A279" s="60" t="s">
        <v>161</v>
      </c>
      <c r="B279" s="42" t="s">
        <v>139</v>
      </c>
      <c r="C279" s="61" t="s">
        <v>413</v>
      </c>
      <c r="D279" s="33">
        <f>D289+D299</f>
        <v>640160</v>
      </c>
      <c r="E279" s="33">
        <f t="shared" ref="E279" si="51">E289</f>
        <v>0</v>
      </c>
      <c r="F279" s="59">
        <f t="shared" si="39"/>
        <v>640160</v>
      </c>
    </row>
    <row r="280" spans="1:6" ht="45.6" customHeight="1" x14ac:dyDescent="0.25">
      <c r="A280" s="60" t="s">
        <v>163</v>
      </c>
      <c r="B280" s="42" t="s">
        <v>139</v>
      </c>
      <c r="C280" s="61" t="s">
        <v>414</v>
      </c>
      <c r="D280" s="33">
        <f>D290+D300</f>
        <v>640160</v>
      </c>
      <c r="E280" s="33">
        <f t="shared" ref="E280" si="52">E290</f>
        <v>0</v>
      </c>
      <c r="F280" s="59">
        <f t="shared" si="39"/>
        <v>640160</v>
      </c>
    </row>
    <row r="281" spans="1:6" ht="21" customHeight="1" x14ac:dyDescent="0.25">
      <c r="A281" s="60" t="s">
        <v>167</v>
      </c>
      <c r="B281" s="42" t="s">
        <v>139</v>
      </c>
      <c r="C281" s="61" t="s">
        <v>415</v>
      </c>
      <c r="D281" s="33">
        <f>D291+D301</f>
        <v>640160</v>
      </c>
      <c r="E281" s="33">
        <f t="shared" ref="E281" si="53">E291</f>
        <v>0</v>
      </c>
      <c r="F281" s="59">
        <f t="shared" si="39"/>
        <v>640160</v>
      </c>
    </row>
    <row r="282" spans="1:6" ht="47.4" customHeight="1" x14ac:dyDescent="0.25">
      <c r="A282" s="60" t="s">
        <v>262</v>
      </c>
      <c r="B282" s="42" t="s">
        <v>139</v>
      </c>
      <c r="C282" s="61" t="s">
        <v>416</v>
      </c>
      <c r="D282" s="33">
        <f t="shared" ref="D282:D287" si="54">D292</f>
        <v>49286795.490000002</v>
      </c>
      <c r="E282" s="33">
        <f t="shared" ref="E282" si="55">E292</f>
        <v>7252875.2800000003</v>
      </c>
      <c r="F282" s="59">
        <f t="shared" si="39"/>
        <v>42033920.210000001</v>
      </c>
    </row>
    <row r="283" spans="1:6" ht="17.399999999999999" customHeight="1" x14ac:dyDescent="0.25">
      <c r="A283" s="60" t="s">
        <v>264</v>
      </c>
      <c r="B283" s="42" t="s">
        <v>139</v>
      </c>
      <c r="C283" s="61" t="s">
        <v>417</v>
      </c>
      <c r="D283" s="33">
        <f t="shared" si="54"/>
        <v>49136795.490000002</v>
      </c>
      <c r="E283" s="33">
        <f t="shared" ref="E283" si="56">E293</f>
        <v>7252875.2800000003</v>
      </c>
      <c r="F283" s="59">
        <f t="shared" si="39"/>
        <v>41883920.210000001</v>
      </c>
    </row>
    <row r="284" spans="1:6" ht="81" customHeight="1" x14ac:dyDescent="0.25">
      <c r="A284" s="60" t="s">
        <v>314</v>
      </c>
      <c r="B284" s="42" t="s">
        <v>139</v>
      </c>
      <c r="C284" s="61" t="s">
        <v>418</v>
      </c>
      <c r="D284" s="33">
        <f>D294</f>
        <v>44829658.539999999</v>
      </c>
      <c r="E284" s="33">
        <f t="shared" ref="E284" si="57">E294</f>
        <v>7209047.6200000001</v>
      </c>
      <c r="F284" s="59">
        <f t="shared" si="39"/>
        <v>37620610.920000002</v>
      </c>
    </row>
    <row r="285" spans="1:6" ht="33.6" customHeight="1" x14ac:dyDescent="0.25">
      <c r="A285" s="60" t="s">
        <v>266</v>
      </c>
      <c r="B285" s="42" t="s">
        <v>139</v>
      </c>
      <c r="C285" s="61" t="s">
        <v>419</v>
      </c>
      <c r="D285" s="33">
        <f t="shared" si="54"/>
        <v>4307136.95</v>
      </c>
      <c r="E285" s="33">
        <f t="shared" ref="E285" si="58">E295</f>
        <v>43827.66</v>
      </c>
      <c r="F285" s="59">
        <f t="shared" si="39"/>
        <v>4263309.29</v>
      </c>
    </row>
    <row r="286" spans="1:6" ht="45" customHeight="1" x14ac:dyDescent="0.25">
      <c r="A286" s="60" t="s">
        <v>357</v>
      </c>
      <c r="B286" s="42" t="s">
        <v>139</v>
      </c>
      <c r="C286" s="61" t="s">
        <v>420</v>
      </c>
      <c r="D286" s="33">
        <f t="shared" si="54"/>
        <v>150000</v>
      </c>
      <c r="E286" s="33">
        <v>0</v>
      </c>
      <c r="F286" s="59">
        <f t="shared" si="39"/>
        <v>150000</v>
      </c>
    </row>
    <row r="287" spans="1:6" ht="44.4" customHeight="1" x14ac:dyDescent="0.25">
      <c r="A287" s="60" t="s">
        <v>359</v>
      </c>
      <c r="B287" s="42" t="s">
        <v>139</v>
      </c>
      <c r="C287" s="61" t="s">
        <v>421</v>
      </c>
      <c r="D287" s="33">
        <f t="shared" si="54"/>
        <v>150000</v>
      </c>
      <c r="E287" s="33">
        <v>0</v>
      </c>
      <c r="F287" s="59">
        <f t="shared" si="39"/>
        <v>150000</v>
      </c>
    </row>
    <row r="288" spans="1:6" ht="13.2" x14ac:dyDescent="0.25">
      <c r="A288" s="53" t="s">
        <v>422</v>
      </c>
      <c r="B288" s="45" t="s">
        <v>139</v>
      </c>
      <c r="C288" s="54" t="s">
        <v>423</v>
      </c>
      <c r="D288" s="47">
        <f>D289+D292</f>
        <v>49561955.490000002</v>
      </c>
      <c r="E288" s="47">
        <f>E289+E292+E296</f>
        <v>7252875.2800000003</v>
      </c>
      <c r="F288" s="59">
        <f t="shared" si="39"/>
        <v>42309080.210000001</v>
      </c>
    </row>
    <row r="289" spans="1:6" ht="45" customHeight="1" x14ac:dyDescent="0.25">
      <c r="A289" s="60" t="s">
        <v>161</v>
      </c>
      <c r="B289" s="42" t="s">
        <v>139</v>
      </c>
      <c r="C289" s="61" t="s">
        <v>424</v>
      </c>
      <c r="D289" s="33">
        <f>D290</f>
        <v>275160</v>
      </c>
      <c r="E289" s="33">
        <v>0</v>
      </c>
      <c r="F289" s="59">
        <f t="shared" si="39"/>
        <v>275160</v>
      </c>
    </row>
    <row r="290" spans="1:6" ht="39.6" customHeight="1" x14ac:dyDescent="0.25">
      <c r="A290" s="60" t="s">
        <v>163</v>
      </c>
      <c r="B290" s="42" t="s">
        <v>139</v>
      </c>
      <c r="C290" s="61" t="s">
        <v>425</v>
      </c>
      <c r="D290" s="33">
        <f>D291</f>
        <v>275160</v>
      </c>
      <c r="E290" s="33">
        <v>0</v>
      </c>
      <c r="F290" s="59">
        <f t="shared" si="39"/>
        <v>275160</v>
      </c>
    </row>
    <row r="291" spans="1:6" ht="24" customHeight="1" x14ac:dyDescent="0.25">
      <c r="A291" s="60" t="s">
        <v>167</v>
      </c>
      <c r="B291" s="42" t="s">
        <v>139</v>
      </c>
      <c r="C291" s="61" t="s">
        <v>426</v>
      </c>
      <c r="D291" s="33">
        <v>275160</v>
      </c>
      <c r="E291" s="33">
        <v>0</v>
      </c>
      <c r="F291" s="59">
        <f t="shared" ref="F291:F354" si="59">D291-E291</f>
        <v>275160</v>
      </c>
    </row>
    <row r="292" spans="1:6" ht="43.8" customHeight="1" x14ac:dyDescent="0.25">
      <c r="A292" s="60" t="s">
        <v>262</v>
      </c>
      <c r="B292" s="42" t="s">
        <v>139</v>
      </c>
      <c r="C292" s="61" t="s">
        <v>427</v>
      </c>
      <c r="D292" s="33">
        <f>D293+D296</f>
        <v>49286795.490000002</v>
      </c>
      <c r="E292" s="33">
        <f>E293</f>
        <v>7252875.2800000003</v>
      </c>
      <c r="F292" s="59">
        <f t="shared" si="59"/>
        <v>42033920.210000001</v>
      </c>
    </row>
    <row r="293" spans="1:6" ht="24" customHeight="1" x14ac:dyDescent="0.25">
      <c r="A293" s="60" t="s">
        <v>264</v>
      </c>
      <c r="B293" s="42" t="s">
        <v>139</v>
      </c>
      <c r="C293" s="61" t="s">
        <v>428</v>
      </c>
      <c r="D293" s="33">
        <f>D294+D295</f>
        <v>49136795.490000002</v>
      </c>
      <c r="E293" s="33">
        <f t="shared" ref="E293" si="60">E294+E295</f>
        <v>7252875.2800000003</v>
      </c>
      <c r="F293" s="59">
        <f t="shared" si="59"/>
        <v>41883920.210000001</v>
      </c>
    </row>
    <row r="294" spans="1:6" ht="72" customHeight="1" x14ac:dyDescent="0.25">
      <c r="A294" s="60" t="s">
        <v>314</v>
      </c>
      <c r="B294" s="42" t="s">
        <v>139</v>
      </c>
      <c r="C294" s="61" t="s">
        <v>429</v>
      </c>
      <c r="D294" s="119">
        <v>44829658.539999999</v>
      </c>
      <c r="E294" s="119">
        <v>7209047.6200000001</v>
      </c>
      <c r="F294" s="59">
        <f t="shared" si="59"/>
        <v>37620610.920000002</v>
      </c>
    </row>
    <row r="295" spans="1:6" ht="26.4" customHeight="1" x14ac:dyDescent="0.25">
      <c r="A295" s="60" t="s">
        <v>266</v>
      </c>
      <c r="B295" s="42" t="s">
        <v>139</v>
      </c>
      <c r="C295" s="61" t="s">
        <v>430</v>
      </c>
      <c r="D295" s="119">
        <v>4307136.95</v>
      </c>
      <c r="E295" s="33">
        <v>43827.66</v>
      </c>
      <c r="F295" s="59">
        <f t="shared" si="59"/>
        <v>4263309.29</v>
      </c>
    </row>
    <row r="296" spans="1:6" ht="34.200000000000003" customHeight="1" x14ac:dyDescent="0.25">
      <c r="A296" s="60" t="s">
        <v>357</v>
      </c>
      <c r="B296" s="42" t="s">
        <v>139</v>
      </c>
      <c r="C296" s="61" t="s">
        <v>431</v>
      </c>
      <c r="D296" s="33">
        <f>D297</f>
        <v>150000</v>
      </c>
      <c r="E296" s="33">
        <v>0</v>
      </c>
      <c r="F296" s="59">
        <f t="shared" si="59"/>
        <v>150000</v>
      </c>
    </row>
    <row r="297" spans="1:6" ht="41.4" customHeight="1" x14ac:dyDescent="0.25">
      <c r="A297" s="60" t="s">
        <v>359</v>
      </c>
      <c r="B297" s="42" t="s">
        <v>139</v>
      </c>
      <c r="C297" s="61" t="s">
        <v>432</v>
      </c>
      <c r="D297" s="33">
        <v>150000</v>
      </c>
      <c r="E297" s="33">
        <v>0</v>
      </c>
      <c r="F297" s="59">
        <f t="shared" si="59"/>
        <v>150000</v>
      </c>
    </row>
    <row r="298" spans="1:6" ht="28.2" customHeight="1" x14ac:dyDescent="0.25">
      <c r="A298" s="53" t="s">
        <v>433</v>
      </c>
      <c r="B298" s="45" t="s">
        <v>139</v>
      </c>
      <c r="C298" s="54" t="s">
        <v>434</v>
      </c>
      <c r="D298" s="47">
        <f>D299</f>
        <v>365000</v>
      </c>
      <c r="E298" s="47">
        <v>0</v>
      </c>
      <c r="F298" s="59">
        <f t="shared" si="59"/>
        <v>365000</v>
      </c>
    </row>
    <row r="299" spans="1:6" ht="39.6" customHeight="1" x14ac:dyDescent="0.25">
      <c r="A299" s="60" t="s">
        <v>161</v>
      </c>
      <c r="B299" s="42" t="s">
        <v>139</v>
      </c>
      <c r="C299" s="61" t="s">
        <v>782</v>
      </c>
      <c r="D299" s="33">
        <f>D300</f>
        <v>365000</v>
      </c>
      <c r="E299" s="33">
        <v>0</v>
      </c>
      <c r="F299" s="59">
        <f t="shared" si="59"/>
        <v>365000</v>
      </c>
    </row>
    <row r="300" spans="1:6" ht="42.6" customHeight="1" x14ac:dyDescent="0.25">
      <c r="A300" s="60" t="s">
        <v>163</v>
      </c>
      <c r="B300" s="42" t="s">
        <v>139</v>
      </c>
      <c r="C300" s="61" t="s">
        <v>781</v>
      </c>
      <c r="D300" s="33">
        <f>D301</f>
        <v>365000</v>
      </c>
      <c r="E300" s="33">
        <v>0</v>
      </c>
      <c r="F300" s="59">
        <f t="shared" si="59"/>
        <v>365000</v>
      </c>
    </row>
    <row r="301" spans="1:6" ht="23.4" customHeight="1" x14ac:dyDescent="0.25">
      <c r="A301" s="60" t="s">
        <v>167</v>
      </c>
      <c r="B301" s="42" t="s">
        <v>139</v>
      </c>
      <c r="C301" s="61" t="s">
        <v>780</v>
      </c>
      <c r="D301" s="33">
        <v>365000</v>
      </c>
      <c r="E301" s="33">
        <v>0</v>
      </c>
      <c r="F301" s="59">
        <f t="shared" si="59"/>
        <v>365000</v>
      </c>
    </row>
    <row r="302" spans="1:6" ht="19.2" customHeight="1" x14ac:dyDescent="0.25">
      <c r="A302" s="53" t="s">
        <v>435</v>
      </c>
      <c r="B302" s="45" t="s">
        <v>139</v>
      </c>
      <c r="C302" s="54" t="s">
        <v>436</v>
      </c>
      <c r="D302" s="47">
        <f>D303+D306+D309+D316+D319</f>
        <v>12927026.25</v>
      </c>
      <c r="E302" s="47">
        <f>E303+E306+E309+E316+E319</f>
        <v>810602.5</v>
      </c>
      <c r="F302" s="59">
        <f t="shared" si="59"/>
        <v>12116423.75</v>
      </c>
    </row>
    <row r="303" spans="1:6" ht="73.2" customHeight="1" x14ac:dyDescent="0.25">
      <c r="A303" s="60" t="s">
        <v>143</v>
      </c>
      <c r="B303" s="42" t="s">
        <v>139</v>
      </c>
      <c r="C303" s="61" t="s">
        <v>437</v>
      </c>
      <c r="D303" s="33">
        <f>D342</f>
        <v>5000</v>
      </c>
      <c r="E303" s="33">
        <v>0</v>
      </c>
      <c r="F303" s="59">
        <f t="shared" si="59"/>
        <v>5000</v>
      </c>
    </row>
    <row r="304" spans="1:6" ht="40.799999999999997" customHeight="1" x14ac:dyDescent="0.25">
      <c r="A304" s="60" t="s">
        <v>153</v>
      </c>
      <c r="B304" s="42" t="s">
        <v>139</v>
      </c>
      <c r="C304" s="61" t="s">
        <v>438</v>
      </c>
      <c r="D304" s="33">
        <v>5000</v>
      </c>
      <c r="E304" s="33">
        <v>0</v>
      </c>
      <c r="F304" s="59">
        <f t="shared" si="59"/>
        <v>5000</v>
      </c>
    </row>
    <row r="305" spans="1:6" ht="69" customHeight="1" x14ac:dyDescent="0.25">
      <c r="A305" s="60" t="s">
        <v>236</v>
      </c>
      <c r="B305" s="42" t="s">
        <v>139</v>
      </c>
      <c r="C305" s="61" t="s">
        <v>439</v>
      </c>
      <c r="D305" s="33">
        <f>D344</f>
        <v>5000</v>
      </c>
      <c r="E305" s="33">
        <v>0</v>
      </c>
      <c r="F305" s="59">
        <f t="shared" si="59"/>
        <v>5000</v>
      </c>
    </row>
    <row r="306" spans="1:6" ht="39.6" customHeight="1" x14ac:dyDescent="0.25">
      <c r="A306" s="60" t="s">
        <v>161</v>
      </c>
      <c r="B306" s="42" t="s">
        <v>139</v>
      </c>
      <c r="C306" s="61" t="s">
        <v>440</v>
      </c>
      <c r="D306" s="33">
        <f t="shared" ref="D306:E307" si="61">D345</f>
        <v>391992.55</v>
      </c>
      <c r="E306" s="33">
        <f>E345</f>
        <v>0</v>
      </c>
      <c r="F306" s="59">
        <f t="shared" si="59"/>
        <v>391992.55</v>
      </c>
    </row>
    <row r="307" spans="1:6" ht="37.200000000000003" customHeight="1" x14ac:dyDescent="0.25">
      <c r="A307" s="60" t="s">
        <v>163</v>
      </c>
      <c r="B307" s="42" t="s">
        <v>139</v>
      </c>
      <c r="C307" s="61" t="s">
        <v>441</v>
      </c>
      <c r="D307" s="33">
        <f t="shared" si="61"/>
        <v>391992.55</v>
      </c>
      <c r="E307" s="33">
        <f t="shared" si="61"/>
        <v>0</v>
      </c>
      <c r="F307" s="59">
        <f t="shared" si="59"/>
        <v>391992.55</v>
      </c>
    </row>
    <row r="308" spans="1:6" ht="19.8" customHeight="1" x14ac:dyDescent="0.25">
      <c r="A308" s="60" t="s">
        <v>167</v>
      </c>
      <c r="B308" s="42" t="s">
        <v>139</v>
      </c>
      <c r="C308" s="61" t="s">
        <v>442</v>
      </c>
      <c r="D308" s="33">
        <f>D347</f>
        <v>391992.55</v>
      </c>
      <c r="E308" s="33">
        <f t="shared" ref="E308" si="62">E347</f>
        <v>0</v>
      </c>
      <c r="F308" s="59">
        <f t="shared" si="59"/>
        <v>391992.55</v>
      </c>
    </row>
    <row r="309" spans="1:6" ht="27.6" customHeight="1" x14ac:dyDescent="0.25">
      <c r="A309" s="60" t="s">
        <v>443</v>
      </c>
      <c r="B309" s="42" t="s">
        <v>139</v>
      </c>
      <c r="C309" s="61" t="s">
        <v>444</v>
      </c>
      <c r="D309" s="33">
        <f>D310+D312+D315</f>
        <v>10647333.699999999</v>
      </c>
      <c r="E309" s="33">
        <f>E310+E312+E315</f>
        <v>810602.5</v>
      </c>
      <c r="F309" s="59">
        <f t="shared" si="59"/>
        <v>9836731.1999999993</v>
      </c>
    </row>
    <row r="310" spans="1:6" ht="29.4" customHeight="1" x14ac:dyDescent="0.25">
      <c r="A310" s="60" t="s">
        <v>445</v>
      </c>
      <c r="B310" s="42" t="s">
        <v>139</v>
      </c>
      <c r="C310" s="61" t="s">
        <v>446</v>
      </c>
      <c r="D310" s="33">
        <f>D324</f>
        <v>8613963.5999999996</v>
      </c>
      <c r="E310" s="33">
        <f>E324</f>
        <v>687403.06</v>
      </c>
      <c r="F310" s="59">
        <f t="shared" si="59"/>
        <v>7926560.5399999991</v>
      </c>
    </row>
    <row r="311" spans="1:6" ht="30.6" customHeight="1" x14ac:dyDescent="0.25">
      <c r="A311" s="60" t="s">
        <v>447</v>
      </c>
      <c r="B311" s="42" t="s">
        <v>139</v>
      </c>
      <c r="C311" s="61" t="s">
        <v>448</v>
      </c>
      <c r="D311" s="33">
        <f>D325</f>
        <v>8613963.5999999996</v>
      </c>
      <c r="E311" s="33">
        <f>E325</f>
        <v>687403.06</v>
      </c>
      <c r="F311" s="59">
        <f t="shared" si="59"/>
        <v>7926560.5399999991</v>
      </c>
    </row>
    <row r="312" spans="1:6" ht="38.4" customHeight="1" x14ac:dyDescent="0.25">
      <c r="A312" s="60" t="s">
        <v>449</v>
      </c>
      <c r="B312" s="42" t="s">
        <v>139</v>
      </c>
      <c r="C312" s="61" t="s">
        <v>450</v>
      </c>
      <c r="D312" s="33">
        <f>D328+D333+D349</f>
        <v>1999370.1</v>
      </c>
      <c r="E312" s="33">
        <f>E328</f>
        <v>113199.44</v>
      </c>
      <c r="F312" s="59">
        <f t="shared" si="59"/>
        <v>1886170.6600000001</v>
      </c>
    </row>
    <row r="313" spans="1:6" ht="37.200000000000003" customHeight="1" x14ac:dyDescent="0.25">
      <c r="A313" s="60" t="s">
        <v>451</v>
      </c>
      <c r="B313" s="42" t="s">
        <v>139</v>
      </c>
      <c r="C313" s="61" t="s">
        <v>452</v>
      </c>
      <c r="D313" s="33">
        <f>D329+D350</f>
        <v>840000</v>
      </c>
      <c r="E313" s="33">
        <f>E329+E350</f>
        <v>113199.44</v>
      </c>
      <c r="F313" s="59">
        <f t="shared" si="59"/>
        <v>726800.56</v>
      </c>
    </row>
    <row r="314" spans="1:6" ht="30" customHeight="1" x14ac:dyDescent="0.25">
      <c r="A314" s="60" t="s">
        <v>453</v>
      </c>
      <c r="B314" s="42" t="s">
        <v>139</v>
      </c>
      <c r="C314" s="61" t="s">
        <v>454</v>
      </c>
      <c r="D314" s="33">
        <f>D330+D334</f>
        <v>1159370.1000000001</v>
      </c>
      <c r="E314" s="33">
        <f>E330+E334</f>
        <v>0</v>
      </c>
      <c r="F314" s="59">
        <f t="shared" si="59"/>
        <v>1159370.1000000001</v>
      </c>
    </row>
    <row r="315" spans="1:6" ht="13.2" x14ac:dyDescent="0.25">
      <c r="A315" s="60" t="s">
        <v>455</v>
      </c>
      <c r="B315" s="42" t="s">
        <v>139</v>
      </c>
      <c r="C315" s="61" t="s">
        <v>456</v>
      </c>
      <c r="D315" s="33">
        <f>D351</f>
        <v>34000</v>
      </c>
      <c r="E315" s="33">
        <f>E351</f>
        <v>10000</v>
      </c>
      <c r="F315" s="59">
        <f t="shared" si="59"/>
        <v>24000</v>
      </c>
    </row>
    <row r="316" spans="1:6" ht="40.200000000000003" customHeight="1" x14ac:dyDescent="0.25">
      <c r="A316" s="60" t="s">
        <v>306</v>
      </c>
      <c r="B316" s="42" t="s">
        <v>139</v>
      </c>
      <c r="C316" s="61" t="s">
        <v>457</v>
      </c>
      <c r="D316" s="33">
        <f t="shared" ref="D316:E317" si="63">D335</f>
        <v>0</v>
      </c>
      <c r="E316" s="33">
        <f t="shared" si="63"/>
        <v>0</v>
      </c>
      <c r="F316" s="59">
        <f t="shared" si="59"/>
        <v>0</v>
      </c>
    </row>
    <row r="317" spans="1:6" ht="13.2" x14ac:dyDescent="0.25">
      <c r="A317" s="60" t="s">
        <v>308</v>
      </c>
      <c r="B317" s="42" t="s">
        <v>139</v>
      </c>
      <c r="C317" s="61" t="s">
        <v>458</v>
      </c>
      <c r="D317" s="33">
        <f t="shared" si="63"/>
        <v>0</v>
      </c>
      <c r="E317" s="33">
        <f t="shared" si="63"/>
        <v>0</v>
      </c>
      <c r="F317" s="59">
        <f t="shared" si="59"/>
        <v>0</v>
      </c>
    </row>
    <row r="318" spans="1:6" ht="52.2" customHeight="1" x14ac:dyDescent="0.25">
      <c r="A318" s="60" t="s">
        <v>459</v>
      </c>
      <c r="B318" s="42" t="s">
        <v>139</v>
      </c>
      <c r="C318" s="61" t="s">
        <v>460</v>
      </c>
      <c r="D318" s="33">
        <f>D337</f>
        <v>0</v>
      </c>
      <c r="E318" s="33">
        <f>E337</f>
        <v>0</v>
      </c>
      <c r="F318" s="59">
        <f t="shared" si="59"/>
        <v>0</v>
      </c>
    </row>
    <row r="319" spans="1:6" ht="40.799999999999997" customHeight="1" x14ac:dyDescent="0.25">
      <c r="A319" s="60" t="s">
        <v>262</v>
      </c>
      <c r="B319" s="42" t="s">
        <v>139</v>
      </c>
      <c r="C319" s="61" t="s">
        <v>461</v>
      </c>
      <c r="D319" s="33">
        <f t="shared" ref="D319:E320" si="64">D338+D352</f>
        <v>1882700</v>
      </c>
      <c r="E319" s="33">
        <f t="shared" si="64"/>
        <v>0</v>
      </c>
      <c r="F319" s="59">
        <f t="shared" si="59"/>
        <v>1882700</v>
      </c>
    </row>
    <row r="320" spans="1:6" ht="28.8" customHeight="1" x14ac:dyDescent="0.25">
      <c r="A320" s="60" t="s">
        <v>264</v>
      </c>
      <c r="B320" s="42" t="s">
        <v>139</v>
      </c>
      <c r="C320" s="61" t="s">
        <v>462</v>
      </c>
      <c r="D320" s="33">
        <f t="shared" si="64"/>
        <v>1882700</v>
      </c>
      <c r="E320" s="33">
        <f t="shared" si="64"/>
        <v>0</v>
      </c>
      <c r="F320" s="59">
        <f t="shared" si="59"/>
        <v>1882700</v>
      </c>
    </row>
    <row r="321" spans="1:6" ht="33.6" customHeight="1" x14ac:dyDescent="0.25">
      <c r="A321" s="60" t="s">
        <v>266</v>
      </c>
      <c r="B321" s="42" t="s">
        <v>139</v>
      </c>
      <c r="C321" s="61" t="s">
        <v>463</v>
      </c>
      <c r="D321" s="33">
        <f>D340+D354</f>
        <v>1882700</v>
      </c>
      <c r="E321" s="33">
        <f>E340+E354</f>
        <v>0</v>
      </c>
      <c r="F321" s="59">
        <f t="shared" si="59"/>
        <v>1882700</v>
      </c>
    </row>
    <row r="322" spans="1:6" ht="25.2" customHeight="1" x14ac:dyDescent="0.25">
      <c r="A322" s="53" t="s">
        <v>464</v>
      </c>
      <c r="B322" s="45" t="s">
        <v>139</v>
      </c>
      <c r="C322" s="54" t="s">
        <v>465</v>
      </c>
      <c r="D322" s="47">
        <f t="shared" ref="D322:E324" si="65">D323</f>
        <v>8613963.5999999996</v>
      </c>
      <c r="E322" s="47">
        <f t="shared" si="65"/>
        <v>687403.06</v>
      </c>
      <c r="F322" s="59">
        <f t="shared" si="59"/>
        <v>7926560.5399999991</v>
      </c>
    </row>
    <row r="323" spans="1:6" ht="33" customHeight="1" x14ac:dyDescent="0.25">
      <c r="A323" s="60" t="s">
        <v>443</v>
      </c>
      <c r="B323" s="42" t="s">
        <v>139</v>
      </c>
      <c r="C323" s="61" t="s">
        <v>466</v>
      </c>
      <c r="D323" s="33">
        <f t="shared" si="65"/>
        <v>8613963.5999999996</v>
      </c>
      <c r="E323" s="33">
        <f t="shared" si="65"/>
        <v>687403.06</v>
      </c>
      <c r="F323" s="59">
        <f t="shared" si="59"/>
        <v>7926560.5399999991</v>
      </c>
    </row>
    <row r="324" spans="1:6" ht="32.4" customHeight="1" x14ac:dyDescent="0.25">
      <c r="A324" s="60" t="s">
        <v>445</v>
      </c>
      <c r="B324" s="42" t="s">
        <v>139</v>
      </c>
      <c r="C324" s="61" t="s">
        <v>467</v>
      </c>
      <c r="D324" s="33">
        <f t="shared" si="65"/>
        <v>8613963.5999999996</v>
      </c>
      <c r="E324" s="33">
        <f t="shared" si="65"/>
        <v>687403.06</v>
      </c>
      <c r="F324" s="59">
        <f t="shared" si="59"/>
        <v>7926560.5399999991</v>
      </c>
    </row>
    <row r="325" spans="1:6" ht="33" customHeight="1" x14ac:dyDescent="0.25">
      <c r="A325" s="60" t="s">
        <v>447</v>
      </c>
      <c r="B325" s="42" t="s">
        <v>139</v>
      </c>
      <c r="C325" s="61" t="s">
        <v>468</v>
      </c>
      <c r="D325" s="33">
        <v>8613963.5999999996</v>
      </c>
      <c r="E325" s="119">
        <v>687403.06</v>
      </c>
      <c r="F325" s="59">
        <f t="shared" si="59"/>
        <v>7926560.5399999991</v>
      </c>
    </row>
    <row r="326" spans="1:6" ht="25.2" customHeight="1" x14ac:dyDescent="0.25">
      <c r="A326" s="53" t="s">
        <v>469</v>
      </c>
      <c r="B326" s="45" t="s">
        <v>139</v>
      </c>
      <c r="C326" s="54" t="s">
        <v>470</v>
      </c>
      <c r="D326" s="47">
        <f>D327</f>
        <v>1674498</v>
      </c>
      <c r="E326" s="47">
        <f>E327</f>
        <v>113199.44</v>
      </c>
      <c r="F326" s="59">
        <f t="shared" si="59"/>
        <v>1561298.56</v>
      </c>
    </row>
    <row r="327" spans="1:6" ht="28.2" customHeight="1" x14ac:dyDescent="0.25">
      <c r="A327" s="60" t="s">
        <v>443</v>
      </c>
      <c r="B327" s="42" t="s">
        <v>139</v>
      </c>
      <c r="C327" s="61" t="s">
        <v>471</v>
      </c>
      <c r="D327" s="33">
        <f>D328</f>
        <v>1674498</v>
      </c>
      <c r="E327" s="33">
        <f>E328</f>
        <v>113199.44</v>
      </c>
      <c r="F327" s="59">
        <f t="shared" si="59"/>
        <v>1561298.56</v>
      </c>
    </row>
    <row r="328" spans="1:6" ht="33.6" customHeight="1" x14ac:dyDescent="0.25">
      <c r="A328" s="60" t="s">
        <v>449</v>
      </c>
      <c r="B328" s="42" t="s">
        <v>139</v>
      </c>
      <c r="C328" s="61" t="s">
        <v>472</v>
      </c>
      <c r="D328" s="33">
        <f>D329+D330</f>
        <v>1674498</v>
      </c>
      <c r="E328" s="33">
        <f>E329</f>
        <v>113199.44</v>
      </c>
      <c r="F328" s="59">
        <f t="shared" si="59"/>
        <v>1561298.56</v>
      </c>
    </row>
    <row r="329" spans="1:6" ht="33" customHeight="1" x14ac:dyDescent="0.25">
      <c r="A329" s="60" t="s">
        <v>451</v>
      </c>
      <c r="B329" s="42" t="s">
        <v>139</v>
      </c>
      <c r="C329" s="61" t="s">
        <v>473</v>
      </c>
      <c r="D329" s="33">
        <v>840000</v>
      </c>
      <c r="E329" s="119">
        <v>113199.44</v>
      </c>
      <c r="F329" s="59">
        <f t="shared" si="59"/>
        <v>726800.56</v>
      </c>
    </row>
    <row r="330" spans="1:6" ht="25.2" customHeight="1" x14ac:dyDescent="0.25">
      <c r="A330" s="60" t="s">
        <v>453</v>
      </c>
      <c r="B330" s="42" t="s">
        <v>139</v>
      </c>
      <c r="C330" s="61" t="s">
        <v>474</v>
      </c>
      <c r="D330" s="33">
        <v>834498</v>
      </c>
      <c r="E330" s="33">
        <v>0</v>
      </c>
      <c r="F330" s="59">
        <f t="shared" si="59"/>
        <v>834498</v>
      </c>
    </row>
    <row r="331" spans="1:6" ht="13.2" x14ac:dyDescent="0.25">
      <c r="A331" s="53" t="s">
        <v>475</v>
      </c>
      <c r="B331" s="45" t="s">
        <v>139</v>
      </c>
      <c r="C331" s="54" t="s">
        <v>476</v>
      </c>
      <c r="D331" s="47">
        <f>D332+D335+D338</f>
        <v>2207572.1</v>
      </c>
      <c r="E331" s="47">
        <f t="shared" ref="E331" si="66">E332+E335+E338</f>
        <v>0</v>
      </c>
      <c r="F331" s="59">
        <f t="shared" si="59"/>
        <v>2207572.1</v>
      </c>
    </row>
    <row r="332" spans="1:6" ht="24" customHeight="1" x14ac:dyDescent="0.25">
      <c r="A332" s="65" t="s">
        <v>443</v>
      </c>
      <c r="B332" s="49" t="s">
        <v>139</v>
      </c>
      <c r="C332" s="64" t="s">
        <v>603</v>
      </c>
      <c r="D332" s="47">
        <f>D333</f>
        <v>324872.09999999998</v>
      </c>
      <c r="E332" s="47">
        <v>0</v>
      </c>
      <c r="F332" s="59">
        <f t="shared" si="59"/>
        <v>324872.09999999998</v>
      </c>
    </row>
    <row r="333" spans="1:6" ht="38.4" customHeight="1" x14ac:dyDescent="0.25">
      <c r="A333" s="65" t="s">
        <v>449</v>
      </c>
      <c r="B333" s="49" t="s">
        <v>139</v>
      </c>
      <c r="C333" s="64" t="s">
        <v>604</v>
      </c>
      <c r="D333" s="47">
        <f>D334</f>
        <v>324872.09999999998</v>
      </c>
      <c r="E333" s="47">
        <v>0</v>
      </c>
      <c r="F333" s="59">
        <f t="shared" si="59"/>
        <v>324872.09999999998</v>
      </c>
    </row>
    <row r="334" spans="1:6" ht="25.8" customHeight="1" x14ac:dyDescent="0.25">
      <c r="A334" s="65" t="s">
        <v>453</v>
      </c>
      <c r="B334" s="49" t="s">
        <v>139</v>
      </c>
      <c r="C334" s="64" t="s">
        <v>605</v>
      </c>
      <c r="D334" s="119">
        <v>324872.09999999998</v>
      </c>
      <c r="E334" s="47">
        <v>0</v>
      </c>
      <c r="F334" s="59">
        <f t="shared" si="59"/>
        <v>324872.09999999998</v>
      </c>
    </row>
    <row r="335" spans="1:6" ht="34.799999999999997" customHeight="1" x14ac:dyDescent="0.25">
      <c r="A335" s="60" t="s">
        <v>306</v>
      </c>
      <c r="B335" s="42" t="s">
        <v>139</v>
      </c>
      <c r="C335" s="61" t="s">
        <v>477</v>
      </c>
      <c r="D335" s="33">
        <f>D336</f>
        <v>0</v>
      </c>
      <c r="E335" s="33">
        <v>0</v>
      </c>
      <c r="F335" s="59">
        <f t="shared" si="59"/>
        <v>0</v>
      </c>
    </row>
    <row r="336" spans="1:6" ht="21" customHeight="1" x14ac:dyDescent="0.25">
      <c r="A336" s="60" t="s">
        <v>308</v>
      </c>
      <c r="B336" s="42" t="s">
        <v>139</v>
      </c>
      <c r="C336" s="61" t="s">
        <v>478</v>
      </c>
      <c r="D336" s="33">
        <f>D337</f>
        <v>0</v>
      </c>
      <c r="E336" s="33">
        <v>0</v>
      </c>
      <c r="F336" s="59">
        <f t="shared" si="59"/>
        <v>0</v>
      </c>
    </row>
    <row r="337" spans="1:6" ht="47.4" customHeight="1" x14ac:dyDescent="0.25">
      <c r="A337" s="60" t="s">
        <v>459</v>
      </c>
      <c r="B337" s="42" t="s">
        <v>139</v>
      </c>
      <c r="C337" s="61" t="s">
        <v>479</v>
      </c>
      <c r="D337" s="33">
        <v>0</v>
      </c>
      <c r="E337" s="33">
        <v>0</v>
      </c>
      <c r="F337" s="59">
        <f t="shared" si="59"/>
        <v>0</v>
      </c>
    </row>
    <row r="338" spans="1:6" ht="40.799999999999997" customHeight="1" x14ac:dyDescent="0.25">
      <c r="A338" s="60" t="s">
        <v>262</v>
      </c>
      <c r="B338" s="42" t="s">
        <v>139</v>
      </c>
      <c r="C338" s="61" t="s">
        <v>480</v>
      </c>
      <c r="D338" s="33">
        <f>D339</f>
        <v>1882700</v>
      </c>
      <c r="E338" s="33">
        <v>0</v>
      </c>
      <c r="F338" s="59">
        <f t="shared" si="59"/>
        <v>1882700</v>
      </c>
    </row>
    <row r="339" spans="1:6" ht="22.2" customHeight="1" x14ac:dyDescent="0.25">
      <c r="A339" s="60" t="s">
        <v>264</v>
      </c>
      <c r="B339" s="42" t="s">
        <v>139</v>
      </c>
      <c r="C339" s="61" t="s">
        <v>481</v>
      </c>
      <c r="D339" s="33">
        <f>D340</f>
        <v>1882700</v>
      </c>
      <c r="E339" s="33">
        <v>0</v>
      </c>
      <c r="F339" s="59">
        <f t="shared" si="59"/>
        <v>1882700</v>
      </c>
    </row>
    <row r="340" spans="1:6" ht="29.4" customHeight="1" x14ac:dyDescent="0.25">
      <c r="A340" s="60" t="s">
        <v>266</v>
      </c>
      <c r="B340" s="42" t="s">
        <v>139</v>
      </c>
      <c r="C340" s="61" t="s">
        <v>482</v>
      </c>
      <c r="D340" s="33">
        <v>1882700</v>
      </c>
      <c r="E340" s="33">
        <v>0</v>
      </c>
      <c r="F340" s="59">
        <f t="shared" si="59"/>
        <v>1882700</v>
      </c>
    </row>
    <row r="341" spans="1:6" ht="33" customHeight="1" x14ac:dyDescent="0.25">
      <c r="A341" s="53" t="s">
        <v>483</v>
      </c>
      <c r="B341" s="45" t="s">
        <v>139</v>
      </c>
      <c r="C341" s="54" t="s">
        <v>484</v>
      </c>
      <c r="D341" s="47">
        <f>D345+D348+D352+D342</f>
        <v>430992.55</v>
      </c>
      <c r="E341" s="47">
        <f t="shared" ref="E341" si="67">E345+E348+E352</f>
        <v>10000</v>
      </c>
      <c r="F341" s="59">
        <f t="shared" si="59"/>
        <v>420992.55</v>
      </c>
    </row>
    <row r="342" spans="1:6" ht="70.8" customHeight="1" x14ac:dyDescent="0.25">
      <c r="A342" s="60" t="s">
        <v>143</v>
      </c>
      <c r="B342" s="42" t="s">
        <v>139</v>
      </c>
      <c r="C342" s="61" t="s">
        <v>485</v>
      </c>
      <c r="D342" s="33">
        <v>5000</v>
      </c>
      <c r="E342" s="33">
        <f t="shared" ref="E342:E344" si="68">E343</f>
        <v>0</v>
      </c>
      <c r="F342" s="59">
        <f t="shared" si="59"/>
        <v>5000</v>
      </c>
    </row>
    <row r="343" spans="1:6" ht="34.799999999999997" customHeight="1" x14ac:dyDescent="0.25">
      <c r="A343" s="60" t="s">
        <v>153</v>
      </c>
      <c r="B343" s="42" t="s">
        <v>139</v>
      </c>
      <c r="C343" s="61" t="s">
        <v>486</v>
      </c>
      <c r="D343" s="33">
        <v>5000</v>
      </c>
      <c r="E343" s="33">
        <f t="shared" si="68"/>
        <v>0</v>
      </c>
      <c r="F343" s="59">
        <f t="shared" si="59"/>
        <v>5000</v>
      </c>
    </row>
    <row r="344" spans="1:6" ht="69.599999999999994" customHeight="1" x14ac:dyDescent="0.25">
      <c r="A344" s="60" t="s">
        <v>236</v>
      </c>
      <c r="B344" s="42" t="s">
        <v>139</v>
      </c>
      <c r="C344" s="61" t="s">
        <v>487</v>
      </c>
      <c r="D344" s="33">
        <v>5000</v>
      </c>
      <c r="E344" s="33">
        <f t="shared" si="68"/>
        <v>0</v>
      </c>
      <c r="F344" s="59">
        <f t="shared" si="59"/>
        <v>5000</v>
      </c>
    </row>
    <row r="345" spans="1:6" ht="39" customHeight="1" x14ac:dyDescent="0.25">
      <c r="A345" s="60" t="s">
        <v>161</v>
      </c>
      <c r="B345" s="42" t="s">
        <v>139</v>
      </c>
      <c r="C345" s="61" t="s">
        <v>488</v>
      </c>
      <c r="D345" s="33">
        <f>D346</f>
        <v>391992.55</v>
      </c>
      <c r="E345" s="33">
        <f t="shared" ref="E345" si="69">E346</f>
        <v>0</v>
      </c>
      <c r="F345" s="59">
        <f t="shared" si="59"/>
        <v>391992.55</v>
      </c>
    </row>
    <row r="346" spans="1:6" ht="36.6" customHeight="1" x14ac:dyDescent="0.25">
      <c r="A346" s="60" t="s">
        <v>163</v>
      </c>
      <c r="B346" s="42" t="s">
        <v>139</v>
      </c>
      <c r="C346" s="61" t="s">
        <v>489</v>
      </c>
      <c r="D346" s="33">
        <f>D347</f>
        <v>391992.55</v>
      </c>
      <c r="E346" s="33">
        <f t="shared" ref="E346" si="70">E347</f>
        <v>0</v>
      </c>
      <c r="F346" s="59">
        <f t="shared" si="59"/>
        <v>391992.55</v>
      </c>
    </row>
    <row r="347" spans="1:6" ht="17.399999999999999" customHeight="1" x14ac:dyDescent="0.25">
      <c r="A347" s="60" t="s">
        <v>167</v>
      </c>
      <c r="B347" s="42" t="s">
        <v>139</v>
      </c>
      <c r="C347" s="61" t="s">
        <v>490</v>
      </c>
      <c r="D347" s="33">
        <v>391992.55</v>
      </c>
      <c r="E347" s="33">
        <v>0</v>
      </c>
      <c r="F347" s="59">
        <f t="shared" si="59"/>
        <v>391992.55</v>
      </c>
    </row>
    <row r="348" spans="1:6" ht="28.2" customHeight="1" x14ac:dyDescent="0.25">
      <c r="A348" s="60" t="s">
        <v>443</v>
      </c>
      <c r="B348" s="42" t="s">
        <v>139</v>
      </c>
      <c r="C348" s="61" t="s">
        <v>491</v>
      </c>
      <c r="D348" s="33">
        <f>D351</f>
        <v>34000</v>
      </c>
      <c r="E348" s="33">
        <f>E349+E351</f>
        <v>10000</v>
      </c>
      <c r="F348" s="59">
        <f t="shared" si="59"/>
        <v>24000</v>
      </c>
    </row>
    <row r="349" spans="1:6" ht="35.4" customHeight="1" x14ac:dyDescent="0.25">
      <c r="A349" s="60" t="s">
        <v>449</v>
      </c>
      <c r="B349" s="42" t="s">
        <v>139</v>
      </c>
      <c r="C349" s="61" t="s">
        <v>492</v>
      </c>
      <c r="D349" s="33">
        <f>D350</f>
        <v>0</v>
      </c>
      <c r="E349" s="33">
        <v>0</v>
      </c>
      <c r="F349" s="59">
        <f t="shared" si="59"/>
        <v>0</v>
      </c>
    </row>
    <row r="350" spans="1:6" ht="33.6" customHeight="1" x14ac:dyDescent="0.25">
      <c r="A350" s="60" t="s">
        <v>451</v>
      </c>
      <c r="B350" s="42" t="s">
        <v>139</v>
      </c>
      <c r="C350" s="61" t="s">
        <v>493</v>
      </c>
      <c r="D350" s="33">
        <v>0</v>
      </c>
      <c r="E350" s="33">
        <v>0</v>
      </c>
      <c r="F350" s="59">
        <f t="shared" si="59"/>
        <v>0</v>
      </c>
    </row>
    <row r="351" spans="1:6" ht="16.8" customHeight="1" x14ac:dyDescent="0.25">
      <c r="A351" s="60" t="s">
        <v>455</v>
      </c>
      <c r="B351" s="42" t="s">
        <v>139</v>
      </c>
      <c r="C351" s="61" t="s">
        <v>494</v>
      </c>
      <c r="D351" s="33">
        <v>34000</v>
      </c>
      <c r="E351" s="119">
        <v>10000</v>
      </c>
      <c r="F351" s="59">
        <f t="shared" si="59"/>
        <v>24000</v>
      </c>
    </row>
    <row r="352" spans="1:6" ht="37.799999999999997" customHeight="1" x14ac:dyDescent="0.25">
      <c r="A352" s="60" t="s">
        <v>262</v>
      </c>
      <c r="B352" s="42" t="s">
        <v>139</v>
      </c>
      <c r="C352" s="61" t="s">
        <v>495</v>
      </c>
      <c r="D352" s="33">
        <f>D353</f>
        <v>0</v>
      </c>
      <c r="E352" s="33">
        <v>0</v>
      </c>
      <c r="F352" s="59">
        <f t="shared" si="59"/>
        <v>0</v>
      </c>
    </row>
    <row r="353" spans="1:6" ht="18.600000000000001" customHeight="1" x14ac:dyDescent="0.25">
      <c r="A353" s="60" t="s">
        <v>264</v>
      </c>
      <c r="B353" s="42" t="s">
        <v>139</v>
      </c>
      <c r="C353" s="61" t="s">
        <v>496</v>
      </c>
      <c r="D353" s="33">
        <v>0</v>
      </c>
      <c r="E353" s="33">
        <v>0</v>
      </c>
      <c r="F353" s="59">
        <f t="shared" si="59"/>
        <v>0</v>
      </c>
    </row>
    <row r="354" spans="1:6" ht="27" customHeight="1" x14ac:dyDescent="0.25">
      <c r="A354" s="60" t="s">
        <v>266</v>
      </c>
      <c r="B354" s="42" t="s">
        <v>139</v>
      </c>
      <c r="C354" s="61" t="s">
        <v>497</v>
      </c>
      <c r="D354" s="33">
        <v>0</v>
      </c>
      <c r="E354" s="33">
        <v>0</v>
      </c>
      <c r="F354" s="59">
        <f t="shared" si="59"/>
        <v>0</v>
      </c>
    </row>
    <row r="355" spans="1:6" ht="13.2" x14ac:dyDescent="0.25">
      <c r="A355" s="53" t="s">
        <v>498</v>
      </c>
      <c r="B355" s="45" t="s">
        <v>139</v>
      </c>
      <c r="C355" s="54" t="s">
        <v>499</v>
      </c>
      <c r="D355" s="47">
        <f>D363+D367</f>
        <v>520000</v>
      </c>
      <c r="E355" s="47">
        <f t="shared" ref="E355" si="71">E363+E367</f>
        <v>51598.6</v>
      </c>
      <c r="F355" s="59">
        <f t="shared" ref="F355:F380" si="72">D355-E355</f>
        <v>468401.4</v>
      </c>
    </row>
    <row r="356" spans="1:6" ht="72.599999999999994" customHeight="1" x14ac:dyDescent="0.25">
      <c r="A356" s="60" t="s">
        <v>143</v>
      </c>
      <c r="B356" s="42" t="s">
        <v>139</v>
      </c>
      <c r="C356" s="61" t="s">
        <v>500</v>
      </c>
      <c r="D356" s="33">
        <f>D368</f>
        <v>390000</v>
      </c>
      <c r="E356" s="33">
        <f>E368</f>
        <v>51598.6</v>
      </c>
      <c r="F356" s="59">
        <f t="shared" si="72"/>
        <v>338401.4</v>
      </c>
    </row>
    <row r="357" spans="1:6" ht="35.4" customHeight="1" x14ac:dyDescent="0.25">
      <c r="A357" s="60" t="s">
        <v>153</v>
      </c>
      <c r="B357" s="42" t="s">
        <v>139</v>
      </c>
      <c r="C357" s="61" t="s">
        <v>501</v>
      </c>
      <c r="D357" s="33">
        <f>D369</f>
        <v>390000</v>
      </c>
      <c r="E357" s="33">
        <f>E369</f>
        <v>51598.6</v>
      </c>
      <c r="F357" s="59">
        <f t="shared" si="72"/>
        <v>338401.4</v>
      </c>
    </row>
    <row r="358" spans="1:6" ht="46.2" customHeight="1" x14ac:dyDescent="0.25">
      <c r="A358" s="60" t="s">
        <v>157</v>
      </c>
      <c r="B358" s="42" t="s">
        <v>139</v>
      </c>
      <c r="C358" s="61" t="s">
        <v>502</v>
      </c>
      <c r="D358" s="33">
        <f>D370</f>
        <v>0</v>
      </c>
      <c r="E358" s="33">
        <v>0</v>
      </c>
      <c r="F358" s="59">
        <f t="shared" si="72"/>
        <v>0</v>
      </c>
    </row>
    <row r="359" spans="1:6" ht="67.2" customHeight="1" x14ac:dyDescent="0.25">
      <c r="A359" s="60" t="s">
        <v>236</v>
      </c>
      <c r="B359" s="42" t="s">
        <v>139</v>
      </c>
      <c r="C359" s="61" t="s">
        <v>503</v>
      </c>
      <c r="D359" s="33">
        <f>D371</f>
        <v>390000</v>
      </c>
      <c r="E359" s="33">
        <f t="shared" ref="E359" si="73">E371</f>
        <v>51598.6</v>
      </c>
      <c r="F359" s="59">
        <f t="shared" si="72"/>
        <v>338401.4</v>
      </c>
    </row>
    <row r="360" spans="1:6" ht="40.799999999999997" customHeight="1" x14ac:dyDescent="0.25">
      <c r="A360" s="60" t="s">
        <v>161</v>
      </c>
      <c r="B360" s="42" t="s">
        <v>139</v>
      </c>
      <c r="C360" s="61" t="s">
        <v>504</v>
      </c>
      <c r="D360" s="33">
        <f>D364+D372</f>
        <v>130000</v>
      </c>
      <c r="E360" s="33">
        <f t="shared" ref="E360" si="74">E364+E372</f>
        <v>0</v>
      </c>
      <c r="F360" s="59">
        <f t="shared" si="72"/>
        <v>130000</v>
      </c>
    </row>
    <row r="361" spans="1:6" ht="40.799999999999997" customHeight="1" x14ac:dyDescent="0.25">
      <c r="A361" s="60" t="s">
        <v>163</v>
      </c>
      <c r="B361" s="42" t="s">
        <v>139</v>
      </c>
      <c r="C361" s="61" t="s">
        <v>505</v>
      </c>
      <c r="D361" s="33">
        <f>D365+D373</f>
        <v>130000</v>
      </c>
      <c r="E361" s="33">
        <f t="shared" ref="E361" si="75">E365+E373</f>
        <v>0</v>
      </c>
      <c r="F361" s="59">
        <f t="shared" si="72"/>
        <v>130000</v>
      </c>
    </row>
    <row r="362" spans="1:6" ht="18.600000000000001" customHeight="1" x14ac:dyDescent="0.25">
      <c r="A362" s="60" t="s">
        <v>167</v>
      </c>
      <c r="B362" s="42" t="s">
        <v>139</v>
      </c>
      <c r="C362" s="61" t="s">
        <v>506</v>
      </c>
      <c r="D362" s="33">
        <f>D374</f>
        <v>10000</v>
      </c>
      <c r="E362" s="33">
        <f t="shared" ref="E362" si="76">E374</f>
        <v>0</v>
      </c>
      <c r="F362" s="59">
        <f t="shared" si="72"/>
        <v>10000</v>
      </c>
    </row>
    <row r="363" spans="1:6" ht="13.2" x14ac:dyDescent="0.25">
      <c r="A363" s="53" t="s">
        <v>507</v>
      </c>
      <c r="B363" s="45" t="s">
        <v>139</v>
      </c>
      <c r="C363" s="54" t="s">
        <v>508</v>
      </c>
      <c r="D363" s="47">
        <f t="shared" ref="D363:E365" si="77">D364</f>
        <v>120000</v>
      </c>
      <c r="E363" s="47">
        <f t="shared" si="77"/>
        <v>0</v>
      </c>
      <c r="F363" s="59">
        <f t="shared" si="72"/>
        <v>120000</v>
      </c>
    </row>
    <row r="364" spans="1:6" ht="34.200000000000003" customHeight="1" x14ac:dyDescent="0.25">
      <c r="A364" s="60" t="s">
        <v>161</v>
      </c>
      <c r="B364" s="42" t="s">
        <v>139</v>
      </c>
      <c r="C364" s="61" t="s">
        <v>509</v>
      </c>
      <c r="D364" s="33">
        <f t="shared" si="77"/>
        <v>120000</v>
      </c>
      <c r="E364" s="33">
        <f t="shared" si="77"/>
        <v>0</v>
      </c>
      <c r="F364" s="59">
        <f t="shared" si="72"/>
        <v>120000</v>
      </c>
    </row>
    <row r="365" spans="1:6" ht="37.200000000000003" customHeight="1" x14ac:dyDescent="0.25">
      <c r="A365" s="60" t="s">
        <v>163</v>
      </c>
      <c r="B365" s="42" t="s">
        <v>139</v>
      </c>
      <c r="C365" s="61" t="s">
        <v>510</v>
      </c>
      <c r="D365" s="33">
        <f t="shared" si="77"/>
        <v>120000</v>
      </c>
      <c r="E365" s="33">
        <f t="shared" si="77"/>
        <v>0</v>
      </c>
      <c r="F365" s="59">
        <f t="shared" si="72"/>
        <v>120000</v>
      </c>
    </row>
    <row r="366" spans="1:6" ht="13.2" x14ac:dyDescent="0.25">
      <c r="A366" s="60" t="s">
        <v>167</v>
      </c>
      <c r="B366" s="42" t="s">
        <v>139</v>
      </c>
      <c r="C366" s="61" t="s">
        <v>511</v>
      </c>
      <c r="D366" s="33">
        <v>120000</v>
      </c>
      <c r="E366" s="33">
        <v>0</v>
      </c>
      <c r="F366" s="59">
        <f t="shared" si="72"/>
        <v>120000</v>
      </c>
    </row>
    <row r="367" spans="1:6" ht="29.4" customHeight="1" x14ac:dyDescent="0.25">
      <c r="A367" s="53" t="s">
        <v>512</v>
      </c>
      <c r="B367" s="45" t="s">
        <v>139</v>
      </c>
      <c r="C367" s="54" t="s">
        <v>513</v>
      </c>
      <c r="D367" s="47">
        <f>D368+D372</f>
        <v>400000</v>
      </c>
      <c r="E367" s="47">
        <f t="shared" ref="E367" si="78">E368+E372</f>
        <v>51598.6</v>
      </c>
      <c r="F367" s="59">
        <f t="shared" si="72"/>
        <v>348401.4</v>
      </c>
    </row>
    <row r="368" spans="1:6" ht="73.8" customHeight="1" x14ac:dyDescent="0.25">
      <c r="A368" s="65" t="s">
        <v>143</v>
      </c>
      <c r="B368" s="49" t="s">
        <v>139</v>
      </c>
      <c r="C368" s="61" t="s">
        <v>514</v>
      </c>
      <c r="D368" s="33">
        <f>D369</f>
        <v>390000</v>
      </c>
      <c r="E368" s="33">
        <f>E369</f>
        <v>51598.6</v>
      </c>
      <c r="F368" s="59">
        <f t="shared" si="72"/>
        <v>338401.4</v>
      </c>
    </row>
    <row r="369" spans="1:6" ht="44.4" customHeight="1" x14ac:dyDescent="0.25">
      <c r="A369" s="65" t="s">
        <v>153</v>
      </c>
      <c r="B369" s="49" t="s">
        <v>139</v>
      </c>
      <c r="C369" s="61" t="s">
        <v>600</v>
      </c>
      <c r="D369" s="33">
        <f>D370+D371</f>
        <v>390000</v>
      </c>
      <c r="E369" s="33">
        <f>E371</f>
        <v>51598.6</v>
      </c>
      <c r="F369" s="59">
        <f t="shared" si="72"/>
        <v>338401.4</v>
      </c>
    </row>
    <row r="370" spans="1:6" ht="76.8" customHeight="1" x14ac:dyDescent="0.25">
      <c r="A370" s="60" t="s">
        <v>236</v>
      </c>
      <c r="B370" s="49" t="s">
        <v>139</v>
      </c>
      <c r="C370" s="61" t="s">
        <v>602</v>
      </c>
      <c r="D370" s="33">
        <v>0</v>
      </c>
      <c r="E370" s="33">
        <v>0</v>
      </c>
      <c r="F370" s="59">
        <f t="shared" si="72"/>
        <v>0</v>
      </c>
    </row>
    <row r="371" spans="1:6" ht="73.8" customHeight="1" x14ac:dyDescent="0.25">
      <c r="A371" s="60" t="s">
        <v>236</v>
      </c>
      <c r="B371" s="49" t="s">
        <v>139</v>
      </c>
      <c r="C371" s="61" t="s">
        <v>601</v>
      </c>
      <c r="D371" s="33">
        <v>390000</v>
      </c>
      <c r="E371" s="119">
        <v>51598.6</v>
      </c>
      <c r="F371" s="59">
        <f t="shared" si="72"/>
        <v>338401.4</v>
      </c>
    </row>
    <row r="372" spans="1:6" ht="41.4" customHeight="1" x14ac:dyDescent="0.25">
      <c r="A372" s="60" t="s">
        <v>161</v>
      </c>
      <c r="B372" s="42" t="s">
        <v>139</v>
      </c>
      <c r="C372" s="61" t="s">
        <v>599</v>
      </c>
      <c r="D372" s="33">
        <v>10000</v>
      </c>
      <c r="E372" s="33">
        <v>0</v>
      </c>
      <c r="F372" s="59">
        <f t="shared" si="72"/>
        <v>10000</v>
      </c>
    </row>
    <row r="373" spans="1:6" ht="37.799999999999997" customHeight="1" x14ac:dyDescent="0.25">
      <c r="A373" s="60" t="s">
        <v>163</v>
      </c>
      <c r="B373" s="42" t="s">
        <v>139</v>
      </c>
      <c r="C373" s="61" t="s">
        <v>598</v>
      </c>
      <c r="D373" s="33">
        <v>10000</v>
      </c>
      <c r="E373" s="33">
        <v>0</v>
      </c>
      <c r="F373" s="59">
        <f t="shared" si="72"/>
        <v>10000</v>
      </c>
    </row>
    <row r="374" spans="1:6" ht="19.2" customHeight="1" x14ac:dyDescent="0.25">
      <c r="A374" s="60" t="s">
        <v>167</v>
      </c>
      <c r="B374" s="42" t="s">
        <v>139</v>
      </c>
      <c r="C374" s="61" t="s">
        <v>597</v>
      </c>
      <c r="D374" s="33">
        <v>10000</v>
      </c>
      <c r="E374" s="33">
        <v>0</v>
      </c>
      <c r="F374" s="59">
        <f t="shared" si="72"/>
        <v>10000</v>
      </c>
    </row>
    <row r="375" spans="1:6" ht="27" customHeight="1" x14ac:dyDescent="0.25">
      <c r="A375" s="53" t="s">
        <v>515</v>
      </c>
      <c r="B375" s="45" t="s">
        <v>139</v>
      </c>
      <c r="C375" s="54" t="s">
        <v>516</v>
      </c>
      <c r="D375" s="47">
        <f t="shared" ref="D375:D376" si="79">D376</f>
        <v>4567788.8099999996</v>
      </c>
      <c r="E375" s="47">
        <f t="shared" ref="E375:E376" si="80">E376</f>
        <v>665366.43999999994</v>
      </c>
      <c r="F375" s="59">
        <f t="shared" si="72"/>
        <v>3902422.3699999996</v>
      </c>
    </row>
    <row r="376" spans="1:6" ht="25.2" customHeight="1" x14ac:dyDescent="0.25">
      <c r="A376" s="60" t="s">
        <v>517</v>
      </c>
      <c r="B376" s="42" t="s">
        <v>139</v>
      </c>
      <c r="C376" s="61" t="s">
        <v>518</v>
      </c>
      <c r="D376" s="33">
        <f t="shared" si="79"/>
        <v>4567788.8099999996</v>
      </c>
      <c r="E376" s="33">
        <f t="shared" si="80"/>
        <v>665366.43999999994</v>
      </c>
      <c r="F376" s="59">
        <f t="shared" si="72"/>
        <v>3902422.3699999996</v>
      </c>
    </row>
    <row r="377" spans="1:6" ht="16.2" customHeight="1" x14ac:dyDescent="0.25">
      <c r="A377" s="60" t="s">
        <v>519</v>
      </c>
      <c r="B377" s="42" t="s">
        <v>139</v>
      </c>
      <c r="C377" s="61" t="s">
        <v>520</v>
      </c>
      <c r="D377" s="33">
        <f>D378</f>
        <v>4567788.8099999996</v>
      </c>
      <c r="E377" s="33">
        <f t="shared" ref="E377" si="81">E378</f>
        <v>665366.43999999994</v>
      </c>
      <c r="F377" s="59">
        <f t="shared" si="72"/>
        <v>3902422.3699999996</v>
      </c>
    </row>
    <row r="378" spans="1:6" ht="27" customHeight="1" x14ac:dyDescent="0.25">
      <c r="A378" s="53" t="s">
        <v>521</v>
      </c>
      <c r="B378" s="45" t="s">
        <v>139</v>
      </c>
      <c r="C378" s="54" t="s">
        <v>522</v>
      </c>
      <c r="D378" s="47">
        <f>D379</f>
        <v>4567788.8099999996</v>
      </c>
      <c r="E378" s="47">
        <f t="shared" ref="E378" si="82">E379</f>
        <v>665366.43999999994</v>
      </c>
      <c r="F378" s="59">
        <f t="shared" si="72"/>
        <v>3902422.3699999996</v>
      </c>
    </row>
    <row r="379" spans="1:6" ht="30" customHeight="1" x14ac:dyDescent="0.25">
      <c r="A379" s="60" t="s">
        <v>517</v>
      </c>
      <c r="B379" s="42" t="s">
        <v>139</v>
      </c>
      <c r="C379" s="61" t="s">
        <v>523</v>
      </c>
      <c r="D379" s="33">
        <f>D380</f>
        <v>4567788.8099999996</v>
      </c>
      <c r="E379" s="33">
        <f>E380</f>
        <v>665366.43999999994</v>
      </c>
      <c r="F379" s="59">
        <f t="shared" si="72"/>
        <v>3902422.3699999996</v>
      </c>
    </row>
    <row r="380" spans="1:6" ht="19.2" customHeight="1" x14ac:dyDescent="0.25">
      <c r="A380" s="60" t="s">
        <v>519</v>
      </c>
      <c r="B380" s="42" t="s">
        <v>139</v>
      </c>
      <c r="C380" s="61" t="s">
        <v>524</v>
      </c>
      <c r="D380" s="36">
        <v>4567788.8099999996</v>
      </c>
      <c r="E380" s="119">
        <v>665366.43999999994</v>
      </c>
      <c r="F380" s="59">
        <f t="shared" si="72"/>
        <v>3902422.3699999996</v>
      </c>
    </row>
    <row r="381" spans="1:6" ht="14.4" customHeight="1" x14ac:dyDescent="0.25">
      <c r="A381" s="57"/>
      <c r="B381" s="57"/>
      <c r="C381" s="58"/>
      <c r="D381" s="136"/>
      <c r="E381" s="137"/>
      <c r="F381" s="57"/>
    </row>
    <row r="382" spans="1:6" ht="25.8" customHeight="1" x14ac:dyDescent="0.25">
      <c r="A382" s="60" t="s">
        <v>525</v>
      </c>
      <c r="B382" s="42" t="s">
        <v>526</v>
      </c>
      <c r="C382" s="61" t="s">
        <v>140</v>
      </c>
      <c r="D382" s="33">
        <f>'Доходы+'!D20-'Расходы+'!D13</f>
        <v>-10474418.999999881</v>
      </c>
      <c r="E382" s="33">
        <f>'Доходы+'!E20-'Расходы+'!E13</f>
        <v>-7211251.3599999845</v>
      </c>
      <c r="F382" s="20" t="s">
        <v>527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">
    <cfRule type="cellIs" priority="1" stopIfTrue="1" operator="equal">
      <formula>0</formula>
    </cfRule>
  </conditionalFormatting>
  <pageMargins left="0.25" right="0.25" top="0.75" bottom="0.75" header="0.3" footer="0.3"/>
  <pageSetup paperSize="9" scale="89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7"/>
  <sheetViews>
    <sheetView showGridLines="0" tabSelected="1" view="pageBreakPreview" zoomScale="74" zoomScaleNormal="100" zoomScaleSheetLayoutView="74" workbookViewId="0">
      <selection activeCell="D48" sqref="D48"/>
    </sheetView>
  </sheetViews>
  <sheetFormatPr defaultColWidth="9.109375" defaultRowHeight="12.75" customHeight="1" x14ac:dyDescent="0.25"/>
  <cols>
    <col min="1" max="1" width="42.33203125" style="6" customWidth="1"/>
    <col min="2" max="2" width="5.5546875" style="6" customWidth="1"/>
    <col min="3" max="3" width="40.6640625" style="6" customWidth="1"/>
    <col min="4" max="6" width="18.6640625" style="6" customWidth="1"/>
    <col min="7" max="16384" width="9.109375" style="6"/>
  </cols>
  <sheetData>
    <row r="1" spans="1:6" ht="11.1" customHeight="1" x14ac:dyDescent="0.25">
      <c r="A1" s="151" t="s">
        <v>528</v>
      </c>
      <c r="B1" s="151"/>
      <c r="C1" s="151"/>
      <c r="D1" s="151"/>
      <c r="E1" s="151"/>
      <c r="F1" s="151"/>
    </row>
    <row r="2" spans="1:6" ht="13.2" customHeight="1" x14ac:dyDescent="0.25">
      <c r="A2" s="139" t="s">
        <v>529</v>
      </c>
      <c r="B2" s="139"/>
      <c r="C2" s="139"/>
      <c r="D2" s="139"/>
      <c r="E2" s="139"/>
      <c r="F2" s="139"/>
    </row>
    <row r="3" spans="1:6" ht="9" customHeight="1" x14ac:dyDescent="0.25">
      <c r="A3" s="1"/>
      <c r="B3" s="2"/>
      <c r="C3" s="3"/>
      <c r="D3" s="4"/>
      <c r="E3" s="4"/>
      <c r="F3" s="3"/>
    </row>
    <row r="4" spans="1:6" ht="13.95" customHeight="1" x14ac:dyDescent="0.25">
      <c r="A4" s="80">
        <v>1</v>
      </c>
      <c r="B4" s="80">
        <v>2</v>
      </c>
      <c r="C4" s="80">
        <v>3</v>
      </c>
      <c r="D4" s="81" t="s">
        <v>26</v>
      </c>
      <c r="E4" s="81" t="s">
        <v>27</v>
      </c>
      <c r="F4" s="81" t="s">
        <v>28</v>
      </c>
    </row>
    <row r="5" spans="1:6" ht="4.95" customHeight="1" x14ac:dyDescent="0.25">
      <c r="A5" s="152" t="s">
        <v>20</v>
      </c>
      <c r="B5" s="152" t="s">
        <v>21</v>
      </c>
      <c r="C5" s="152" t="s">
        <v>530</v>
      </c>
      <c r="D5" s="153" t="s">
        <v>23</v>
      </c>
      <c r="E5" s="153" t="s">
        <v>24</v>
      </c>
      <c r="F5" s="153" t="s">
        <v>25</v>
      </c>
    </row>
    <row r="6" spans="1:6" ht="6" customHeight="1" x14ac:dyDescent="0.25">
      <c r="A6" s="152"/>
      <c r="B6" s="152"/>
      <c r="C6" s="152"/>
      <c r="D6" s="153"/>
      <c r="E6" s="153"/>
      <c r="F6" s="153"/>
    </row>
    <row r="7" spans="1:6" ht="4.95" customHeight="1" x14ac:dyDescent="0.25">
      <c r="A7" s="152"/>
      <c r="B7" s="152"/>
      <c r="C7" s="152"/>
      <c r="D7" s="153"/>
      <c r="E7" s="153"/>
      <c r="F7" s="153"/>
    </row>
    <row r="8" spans="1:6" ht="6" customHeight="1" x14ac:dyDescent="0.25">
      <c r="A8" s="152"/>
      <c r="B8" s="152"/>
      <c r="C8" s="152"/>
      <c r="D8" s="153"/>
      <c r="E8" s="153"/>
      <c r="F8" s="153"/>
    </row>
    <row r="9" spans="1:6" ht="6" customHeight="1" x14ac:dyDescent="0.25">
      <c r="A9" s="152"/>
      <c r="B9" s="152"/>
      <c r="C9" s="152"/>
      <c r="D9" s="153"/>
      <c r="E9" s="153"/>
      <c r="F9" s="153"/>
    </row>
    <row r="10" spans="1:6" ht="18" customHeight="1" x14ac:dyDescent="0.25">
      <c r="A10" s="152"/>
      <c r="B10" s="152"/>
      <c r="C10" s="152"/>
      <c r="D10" s="153"/>
      <c r="E10" s="153"/>
      <c r="F10" s="153"/>
    </row>
    <row r="11" spans="1:6" ht="13.5" customHeight="1" x14ac:dyDescent="0.25">
      <c r="A11" s="152"/>
      <c r="B11" s="152"/>
      <c r="C11" s="152"/>
      <c r="D11" s="153"/>
      <c r="E11" s="153"/>
      <c r="F11" s="153"/>
    </row>
    <row r="12" spans="1:6" ht="13.2" x14ac:dyDescent="0.25">
      <c r="A12" s="80">
        <v>1</v>
      </c>
      <c r="B12" s="80">
        <v>2</v>
      </c>
      <c r="C12" s="80">
        <v>3</v>
      </c>
      <c r="D12" s="81" t="s">
        <v>26</v>
      </c>
      <c r="E12" s="81" t="s">
        <v>27</v>
      </c>
      <c r="F12" s="81" t="s">
        <v>28</v>
      </c>
    </row>
    <row r="13" spans="1:6" ht="21" x14ac:dyDescent="0.25">
      <c r="A13" s="82" t="s">
        <v>531</v>
      </c>
      <c r="B13" s="83" t="s">
        <v>532</v>
      </c>
      <c r="C13" s="84" t="s">
        <v>560</v>
      </c>
      <c r="D13" s="85">
        <f>D15+D24</f>
        <v>10474419</v>
      </c>
      <c r="E13" s="85">
        <f>E24+E15</f>
        <v>7211251.3599999994</v>
      </c>
      <c r="F13" s="86">
        <f>D13-E13</f>
        <v>3263167.6400000006</v>
      </c>
    </row>
    <row r="14" spans="1:6" ht="13.2" x14ac:dyDescent="0.25">
      <c r="A14" s="87" t="s">
        <v>561</v>
      </c>
      <c r="B14" s="88"/>
      <c r="C14" s="89"/>
      <c r="D14" s="89"/>
      <c r="E14" s="90"/>
    </row>
    <row r="15" spans="1:6" ht="13.2" x14ac:dyDescent="0.25">
      <c r="A15" s="91" t="s">
        <v>533</v>
      </c>
      <c r="B15" s="92" t="s">
        <v>534</v>
      </c>
      <c r="C15" s="93" t="s">
        <v>560</v>
      </c>
      <c r="D15" s="94">
        <f>D17</f>
        <v>-103000</v>
      </c>
      <c r="E15" s="94">
        <f>E17</f>
        <v>-2618455</v>
      </c>
      <c r="F15" s="111">
        <f>D15-E15</f>
        <v>2515455</v>
      </c>
    </row>
    <row r="16" spans="1:6" ht="13.2" x14ac:dyDescent="0.25">
      <c r="A16" s="95" t="s">
        <v>535</v>
      </c>
      <c r="B16" s="96"/>
      <c r="C16" s="5"/>
      <c r="D16" s="5"/>
      <c r="E16" s="5"/>
      <c r="F16" s="123"/>
    </row>
    <row r="17" spans="1:6" ht="31.8" customHeight="1" x14ac:dyDescent="0.25">
      <c r="A17" s="97" t="s">
        <v>562</v>
      </c>
      <c r="B17" s="98" t="s">
        <v>534</v>
      </c>
      <c r="C17" s="99" t="s">
        <v>563</v>
      </c>
      <c r="D17" s="100">
        <f>D18+D20</f>
        <v>-103000</v>
      </c>
      <c r="E17" s="100">
        <f>E20</f>
        <v>-2618455</v>
      </c>
      <c r="F17" s="111">
        <f>D17-E17</f>
        <v>2515455</v>
      </c>
    </row>
    <row r="18" spans="1:6" ht="35.4" customHeight="1" x14ac:dyDescent="0.25">
      <c r="A18" s="101" t="s">
        <v>564</v>
      </c>
      <c r="B18" s="102" t="s">
        <v>534</v>
      </c>
      <c r="C18" s="103" t="s">
        <v>565</v>
      </c>
      <c r="D18" s="100">
        <f>D19</f>
        <v>28700000</v>
      </c>
      <c r="E18" s="100" t="s">
        <v>40</v>
      </c>
      <c r="F18" s="104">
        <f>D18</f>
        <v>28700000</v>
      </c>
    </row>
    <row r="19" spans="1:6" ht="36.6" customHeight="1" x14ac:dyDescent="0.25">
      <c r="A19" s="101" t="s">
        <v>566</v>
      </c>
      <c r="B19" s="102" t="s">
        <v>534</v>
      </c>
      <c r="C19" s="103" t="s">
        <v>567</v>
      </c>
      <c r="D19" s="100">
        <v>28700000</v>
      </c>
      <c r="E19" s="100" t="s">
        <v>40</v>
      </c>
      <c r="F19" s="104">
        <v>28700000</v>
      </c>
    </row>
    <row r="20" spans="1:6" ht="42.6" customHeight="1" x14ac:dyDescent="0.25">
      <c r="A20" s="101" t="s">
        <v>568</v>
      </c>
      <c r="B20" s="102" t="s">
        <v>534</v>
      </c>
      <c r="C20" s="103" t="s">
        <v>569</v>
      </c>
      <c r="D20" s="100">
        <f>D21</f>
        <v>-28803000</v>
      </c>
      <c r="E20" s="100">
        <f>E21</f>
        <v>-2618455</v>
      </c>
      <c r="F20" s="104">
        <f>D20-E20</f>
        <v>-26184545</v>
      </c>
    </row>
    <row r="21" spans="1:6" ht="39.6" customHeight="1" x14ac:dyDescent="0.25">
      <c r="A21" s="101" t="s">
        <v>570</v>
      </c>
      <c r="B21" s="102" t="s">
        <v>534</v>
      </c>
      <c r="C21" s="103" t="s">
        <v>571</v>
      </c>
      <c r="D21" s="100">
        <v>-28803000</v>
      </c>
      <c r="E21" s="100">
        <v>-2618455</v>
      </c>
      <c r="F21" s="104">
        <f>D21-E21</f>
        <v>-26184545</v>
      </c>
    </row>
    <row r="22" spans="1:6" ht="13.2" x14ac:dyDescent="0.25">
      <c r="A22" s="105" t="s">
        <v>536</v>
      </c>
      <c r="B22" s="92" t="s">
        <v>537</v>
      </c>
      <c r="C22" s="93" t="s">
        <v>560</v>
      </c>
      <c r="D22" s="94" t="s">
        <v>40</v>
      </c>
      <c r="E22" s="94" t="s">
        <v>40</v>
      </c>
      <c r="F22" s="86" t="s">
        <v>40</v>
      </c>
    </row>
    <row r="23" spans="1:6" ht="13.2" x14ac:dyDescent="0.25">
      <c r="A23" s="101" t="s">
        <v>535</v>
      </c>
      <c r="B23" s="96"/>
      <c r="C23" s="5" t="s">
        <v>572</v>
      </c>
      <c r="D23" s="5" t="s">
        <v>572</v>
      </c>
      <c r="E23" s="5" t="s">
        <v>572</v>
      </c>
      <c r="F23" s="5" t="s">
        <v>572</v>
      </c>
    </row>
    <row r="24" spans="1:6" ht="12.75" customHeight="1" x14ac:dyDescent="0.25">
      <c r="A24" s="91" t="s">
        <v>573</v>
      </c>
      <c r="B24" s="92" t="s">
        <v>538</v>
      </c>
      <c r="C24" s="99" t="s">
        <v>574</v>
      </c>
      <c r="D24" s="94">
        <f>D25</f>
        <v>10577419</v>
      </c>
      <c r="E24" s="94">
        <f>E25</f>
        <v>9829706.3599999994</v>
      </c>
      <c r="F24" s="86">
        <f>D25-E25</f>
        <v>747712.6400000006</v>
      </c>
    </row>
    <row r="25" spans="1:6" ht="26.25" customHeight="1" x14ac:dyDescent="0.25">
      <c r="A25" s="97" t="s">
        <v>575</v>
      </c>
      <c r="B25" s="98" t="s">
        <v>538</v>
      </c>
      <c r="C25" s="99" t="s">
        <v>574</v>
      </c>
      <c r="D25" s="100">
        <f>D26+D30</f>
        <v>10577419</v>
      </c>
      <c r="E25" s="100">
        <f>E26+E30</f>
        <v>9829706.3599999994</v>
      </c>
      <c r="F25" s="104">
        <f>D25-E25</f>
        <v>747712.6400000006</v>
      </c>
    </row>
    <row r="26" spans="1:6" ht="12.75" customHeight="1" x14ac:dyDescent="0.25">
      <c r="A26" s="91" t="s">
        <v>539</v>
      </c>
      <c r="B26" s="92" t="s">
        <v>540</v>
      </c>
      <c r="C26" s="99" t="s">
        <v>576</v>
      </c>
      <c r="D26" s="94">
        <f>D27</f>
        <v>-649948975.52999997</v>
      </c>
      <c r="E26" s="94">
        <f>E27</f>
        <v>-85173886.159999996</v>
      </c>
      <c r="F26" s="106" t="s">
        <v>527</v>
      </c>
    </row>
    <row r="27" spans="1:6" ht="24.75" customHeight="1" x14ac:dyDescent="0.25">
      <c r="A27" s="101" t="s">
        <v>577</v>
      </c>
      <c r="B27" s="102" t="s">
        <v>540</v>
      </c>
      <c r="C27" s="103" t="s">
        <v>578</v>
      </c>
      <c r="D27" s="107">
        <v>-649948975.52999997</v>
      </c>
      <c r="E27" s="107">
        <v>-85173886.159999996</v>
      </c>
      <c r="F27" s="108" t="s">
        <v>527</v>
      </c>
    </row>
    <row r="28" spans="1:6" ht="27" customHeight="1" x14ac:dyDescent="0.25">
      <c r="A28" s="101" t="s">
        <v>579</v>
      </c>
      <c r="B28" s="102" t="s">
        <v>540</v>
      </c>
      <c r="C28" s="103" t="s">
        <v>580</v>
      </c>
      <c r="D28" s="107">
        <f>D27</f>
        <v>-649948975.52999997</v>
      </c>
      <c r="E28" s="107">
        <f>E27</f>
        <v>-85173886.159999996</v>
      </c>
      <c r="F28" s="108" t="s">
        <v>527</v>
      </c>
    </row>
    <row r="29" spans="1:6" ht="26.25" customHeight="1" x14ac:dyDescent="0.25">
      <c r="A29" s="101" t="s">
        <v>581</v>
      </c>
      <c r="B29" s="102" t="s">
        <v>540</v>
      </c>
      <c r="C29" s="103" t="s">
        <v>582</v>
      </c>
      <c r="D29" s="107">
        <f>D28</f>
        <v>-649948975.52999997</v>
      </c>
      <c r="E29" s="107">
        <f>E28</f>
        <v>-85173886.159999996</v>
      </c>
      <c r="F29" s="108" t="s">
        <v>527</v>
      </c>
    </row>
    <row r="30" spans="1:6" ht="12.75" customHeight="1" x14ac:dyDescent="0.25">
      <c r="A30" s="91" t="s">
        <v>541</v>
      </c>
      <c r="B30" s="92" t="s">
        <v>542</v>
      </c>
      <c r="C30" s="103" t="s">
        <v>583</v>
      </c>
      <c r="D30" s="94">
        <f>D31</f>
        <v>660526394.52999997</v>
      </c>
      <c r="E30" s="94">
        <f>E31</f>
        <v>95003592.519999996</v>
      </c>
      <c r="F30" s="106" t="s">
        <v>527</v>
      </c>
    </row>
    <row r="31" spans="1:6" ht="15" customHeight="1" x14ac:dyDescent="0.25">
      <c r="A31" s="101" t="s">
        <v>584</v>
      </c>
      <c r="B31" s="102" t="s">
        <v>542</v>
      </c>
      <c r="C31" s="103" t="s">
        <v>585</v>
      </c>
      <c r="D31" s="122">
        <v>660526394.52999997</v>
      </c>
      <c r="E31" s="122">
        <v>95003592.519999996</v>
      </c>
      <c r="F31" s="108" t="s">
        <v>527</v>
      </c>
    </row>
    <row r="32" spans="1:6" ht="27" customHeight="1" x14ac:dyDescent="0.25">
      <c r="A32" s="101" t="s">
        <v>586</v>
      </c>
      <c r="B32" s="102" t="s">
        <v>542</v>
      </c>
      <c r="C32" s="103" t="s">
        <v>587</v>
      </c>
      <c r="D32" s="107">
        <f>D31</f>
        <v>660526394.52999997</v>
      </c>
      <c r="E32" s="107">
        <f>E31</f>
        <v>95003592.519999996</v>
      </c>
      <c r="F32" s="108" t="s">
        <v>527</v>
      </c>
    </row>
    <row r="33" spans="1:6" ht="33.75" customHeight="1" x14ac:dyDescent="0.25">
      <c r="A33" s="101" t="s">
        <v>588</v>
      </c>
      <c r="B33" s="102" t="s">
        <v>542</v>
      </c>
      <c r="C33" s="103" t="s">
        <v>589</v>
      </c>
      <c r="D33" s="107">
        <f>D32</f>
        <v>660526394.52999997</v>
      </c>
      <c r="E33" s="107">
        <f>E32</f>
        <v>95003592.519999996</v>
      </c>
      <c r="F33" s="108" t="s">
        <v>527</v>
      </c>
    </row>
    <row r="34" spans="1:6" ht="12.75" customHeight="1" x14ac:dyDescent="0.25">
      <c r="F34" s="7"/>
    </row>
    <row r="36" spans="1:6" ht="96.6" customHeight="1" x14ac:dyDescent="0.3">
      <c r="A36" s="109" t="s">
        <v>834</v>
      </c>
      <c r="B36" s="21"/>
      <c r="C36" s="22"/>
      <c r="D36" s="21"/>
      <c r="E36" s="23" t="s">
        <v>835</v>
      </c>
      <c r="F36" s="24"/>
    </row>
    <row r="37" spans="1:6" ht="12.75" customHeight="1" x14ac:dyDescent="0.3">
      <c r="A37" s="21"/>
      <c r="B37" s="21"/>
      <c r="C37" s="25" t="s">
        <v>590</v>
      </c>
      <c r="D37" s="21"/>
      <c r="E37" s="21" t="s">
        <v>591</v>
      </c>
      <c r="F37" s="21"/>
    </row>
    <row r="38" spans="1:6" ht="12.75" customHeight="1" x14ac:dyDescent="0.3">
      <c r="A38" s="21"/>
      <c r="B38" s="21"/>
      <c r="C38" s="25"/>
      <c r="D38" s="21"/>
      <c r="E38" s="21"/>
      <c r="F38" s="21"/>
    </row>
    <row r="39" spans="1:6" ht="12.75" customHeight="1" x14ac:dyDescent="0.3">
      <c r="A39" s="21" t="s">
        <v>595</v>
      </c>
      <c r="B39" s="21"/>
      <c r="C39" s="21"/>
      <c r="D39" s="21"/>
      <c r="E39" s="21"/>
      <c r="F39" s="21"/>
    </row>
    <row r="40" spans="1:6" ht="12.75" customHeight="1" x14ac:dyDescent="0.3">
      <c r="A40" s="21" t="s">
        <v>592</v>
      </c>
      <c r="B40" s="21"/>
      <c r="C40" s="22"/>
      <c r="D40" s="21"/>
      <c r="E40" s="23" t="s">
        <v>596</v>
      </c>
      <c r="F40" s="21"/>
    </row>
    <row r="41" spans="1:6" ht="12.75" customHeight="1" x14ac:dyDescent="0.3">
      <c r="A41" s="21"/>
      <c r="B41" s="21"/>
      <c r="C41" s="25" t="s">
        <v>590</v>
      </c>
      <c r="D41" s="21"/>
      <c r="E41" s="21" t="s">
        <v>591</v>
      </c>
      <c r="F41" s="21"/>
    </row>
    <row r="42" spans="1:6" ht="12.75" customHeight="1" x14ac:dyDescent="0.3">
      <c r="A42" s="21"/>
      <c r="B42" s="21"/>
      <c r="C42" s="21"/>
      <c r="D42" s="21"/>
      <c r="E42" s="21"/>
      <c r="F42" s="21"/>
    </row>
    <row r="43" spans="1:6" ht="12.75" customHeight="1" x14ac:dyDescent="0.3">
      <c r="A43" s="26" t="s">
        <v>593</v>
      </c>
      <c r="B43" s="21"/>
      <c r="C43" s="22"/>
      <c r="D43" s="21"/>
      <c r="E43" s="23" t="s">
        <v>594</v>
      </c>
      <c r="F43" s="21"/>
    </row>
    <row r="44" spans="1:6" ht="12.75" customHeight="1" x14ac:dyDescent="0.3">
      <c r="A44" s="21"/>
      <c r="B44" s="21"/>
      <c r="C44" s="25" t="s">
        <v>590</v>
      </c>
      <c r="D44" s="21"/>
      <c r="E44" s="21" t="s">
        <v>591</v>
      </c>
      <c r="F44" s="21"/>
    </row>
    <row r="47" spans="1:6" ht="12.75" customHeight="1" x14ac:dyDescent="0.25">
      <c r="A47" s="8" t="s">
        <v>836</v>
      </c>
    </row>
  </sheetData>
  <mergeCells count="8">
    <mergeCell ref="A1:F1"/>
    <mergeCell ref="A2:F2"/>
    <mergeCell ref="A5:A11"/>
    <mergeCell ref="B5:B11"/>
    <mergeCell ref="C5:C11"/>
    <mergeCell ref="D5:D11"/>
    <mergeCell ref="E5:E11"/>
    <mergeCell ref="F5:F11"/>
  </mergeCells>
  <conditionalFormatting sqref="E101:F101">
    <cfRule type="cellIs" priority="23" stopIfTrue="1" operator="equal">
      <formula>0</formula>
    </cfRule>
  </conditionalFormatting>
  <conditionalFormatting sqref="F34">
    <cfRule type="cellIs" dxfId="17" priority="19" stopIfTrue="1" operator="equal">
      <formula>0</formula>
    </cfRule>
  </conditionalFormatting>
  <conditionalFormatting sqref="F32">
    <cfRule type="cellIs" dxfId="16" priority="1" stopIfTrue="1" operator="equal">
      <formula>0</formula>
    </cfRule>
  </conditionalFormatting>
  <conditionalFormatting sqref="F33">
    <cfRule type="cellIs" dxfId="15" priority="3" stopIfTrue="1" operator="equal">
      <formula>0</formula>
    </cfRule>
  </conditionalFormatting>
  <conditionalFormatting sqref="F29:F30">
    <cfRule type="cellIs" dxfId="14" priority="2" stopIfTrue="1" operator="equal">
      <formula>0</formula>
    </cfRule>
  </conditionalFormatting>
  <conditionalFormatting sqref="E22:F22">
    <cfRule type="cellIs" dxfId="13" priority="13" stopIfTrue="1" operator="equal">
      <formula>0</formula>
    </cfRule>
  </conditionalFormatting>
  <conditionalFormatting sqref="F24">
    <cfRule type="cellIs" dxfId="12" priority="12" stopIfTrue="1" operator="equal">
      <formula>0</formula>
    </cfRule>
  </conditionalFormatting>
  <conditionalFormatting sqref="F25 E17 F15:F16">
    <cfRule type="cellIs" dxfId="11" priority="10" stopIfTrue="1" operator="equal">
      <formula>0</formula>
    </cfRule>
  </conditionalFormatting>
  <conditionalFormatting sqref="E26">
    <cfRule type="cellIs" dxfId="10" priority="9" stopIfTrue="1" operator="equal">
      <formula>0</formula>
    </cfRule>
  </conditionalFormatting>
  <conditionalFormatting sqref="E27">
    <cfRule type="cellIs" dxfId="9" priority="8" stopIfTrue="1" operator="equal">
      <formula>0</formula>
    </cfRule>
  </conditionalFormatting>
  <conditionalFormatting sqref="E28">
    <cfRule type="cellIs" dxfId="8" priority="7" stopIfTrue="1" operator="equal">
      <formula>0</formula>
    </cfRule>
  </conditionalFormatting>
  <conditionalFormatting sqref="F26:F27">
    <cfRule type="cellIs" dxfId="7" priority="6" stopIfTrue="1" operator="equal">
      <formula>0</formula>
    </cfRule>
  </conditionalFormatting>
  <conditionalFormatting sqref="F28">
    <cfRule type="cellIs" dxfId="6" priority="5" stopIfTrue="1" operator="equal">
      <formula>0</formula>
    </cfRule>
  </conditionalFormatting>
  <conditionalFormatting sqref="F31">
    <cfRule type="cellIs" dxfId="5" priority="4" stopIfTrue="1" operator="equal">
      <formula>0</formula>
    </cfRule>
  </conditionalFormatting>
  <conditionalFormatting sqref="F13">
    <cfRule type="cellIs" dxfId="4" priority="18" stopIfTrue="1" operator="equal">
      <formula>0</formula>
    </cfRule>
  </conditionalFormatting>
  <conditionalFormatting sqref="E18:F18">
    <cfRule type="cellIs" dxfId="3" priority="17" stopIfTrue="1" operator="equal">
      <formula>0</formula>
    </cfRule>
  </conditionalFormatting>
  <conditionalFormatting sqref="E19">
    <cfRule type="cellIs" dxfId="2" priority="16" stopIfTrue="1" operator="equal">
      <formula>0</formula>
    </cfRule>
  </conditionalFormatting>
  <conditionalFormatting sqref="F19:F21">
    <cfRule type="cellIs" dxfId="1" priority="15" stopIfTrue="1" operator="equal">
      <formula>0</formula>
    </cfRule>
  </conditionalFormatting>
  <conditionalFormatting sqref="E21">
    <cfRule type="cellIs" dxfId="0" priority="14" stopIfTrue="1" operator="equal">
      <formula>0</formula>
    </cfRule>
  </conditionalFormatting>
  <pageMargins left="0.78740157480314965" right="0.78740157480314965" top="0.78740157480314965" bottom="0.39370078740157483" header="0.51181102362204722" footer="0.51181102362204722"/>
  <pageSetup paperSize="9" scale="60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/>
  </sheetViews>
  <sheetFormatPr defaultRowHeight="13.2" x14ac:dyDescent="0.25"/>
  <sheetData>
    <row r="1" spans="1:2" x14ac:dyDescent="0.25">
      <c r="A1" t="s">
        <v>543</v>
      </c>
      <c r="B1" t="s">
        <v>27</v>
      </c>
    </row>
    <row r="2" spans="1:2" x14ac:dyDescent="0.25">
      <c r="A2" t="s">
        <v>544</v>
      </c>
      <c r="B2" t="s">
        <v>545</v>
      </c>
    </row>
    <row r="3" spans="1:2" x14ac:dyDescent="0.25">
      <c r="A3" t="s">
        <v>546</v>
      </c>
      <c r="B3" t="s">
        <v>5</v>
      </c>
    </row>
    <row r="4" spans="1:2" x14ac:dyDescent="0.25">
      <c r="A4" t="s">
        <v>547</v>
      </c>
      <c r="B4" t="s">
        <v>548</v>
      </c>
    </row>
    <row r="5" spans="1:2" x14ac:dyDescent="0.25">
      <c r="A5" t="s">
        <v>549</v>
      </c>
      <c r="B5" t="s">
        <v>550</v>
      </c>
    </row>
    <row r="6" spans="1:2" x14ac:dyDescent="0.25">
      <c r="A6" t="s">
        <v>551</v>
      </c>
      <c r="B6" t="s">
        <v>552</v>
      </c>
    </row>
    <row r="7" spans="1:2" x14ac:dyDescent="0.25">
      <c r="A7" t="s">
        <v>553</v>
      </c>
      <c r="B7" t="s">
        <v>552</v>
      </c>
    </row>
    <row r="8" spans="1:2" x14ac:dyDescent="0.25">
      <c r="A8" t="s">
        <v>554</v>
      </c>
      <c r="B8" t="s">
        <v>555</v>
      </c>
    </row>
    <row r="9" spans="1:2" x14ac:dyDescent="0.25">
      <c r="A9" t="s">
        <v>556</v>
      </c>
      <c r="B9" t="s">
        <v>557</v>
      </c>
    </row>
    <row r="10" spans="1:2" x14ac:dyDescent="0.25">
      <c r="A10" t="s">
        <v>558</v>
      </c>
      <c r="B10" t="s">
        <v>27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31</vt:i4>
      </vt:variant>
    </vt:vector>
  </HeadingPairs>
  <TitlesOfParts>
    <vt:vector size="35" baseType="lpstr">
      <vt:lpstr>Доходы+</vt:lpstr>
      <vt:lpstr>Расходы+</vt:lpstr>
      <vt:lpstr>Источники+ </vt:lpstr>
      <vt:lpstr>_params</vt:lpstr>
      <vt:lpstr>'Доходы+'!APPT</vt:lpstr>
      <vt:lpstr>'Источники+ '!APPT</vt:lpstr>
      <vt:lpstr>'Расходы+'!APPT</vt:lpstr>
      <vt:lpstr>'Доходы+'!FILE_NAME</vt:lpstr>
      <vt:lpstr>'Доходы+'!FIO</vt:lpstr>
      <vt:lpstr>'Расходы+'!FIO</vt:lpstr>
      <vt:lpstr>'Доходы+'!FORM_CODE</vt:lpstr>
      <vt:lpstr>'Доходы+'!LAST_CELL</vt:lpstr>
      <vt:lpstr>'Источники+ '!LAST_CELL</vt:lpstr>
      <vt:lpstr>'Расходы+'!LAST_CELL</vt:lpstr>
      <vt:lpstr>'Доходы+'!PARAMS</vt:lpstr>
      <vt:lpstr>'Доходы+'!PERIOD</vt:lpstr>
      <vt:lpstr>'Доходы+'!RANGE_NAMES</vt:lpstr>
      <vt:lpstr>'Доходы+'!RBEGIN_1</vt:lpstr>
      <vt:lpstr>'Источники+ '!RBEGIN_1</vt:lpstr>
      <vt:lpstr>'Расходы+'!RBEGIN_1</vt:lpstr>
      <vt:lpstr>'Доходы+'!REG_DATE</vt:lpstr>
      <vt:lpstr>'Доходы+'!REND_1</vt:lpstr>
      <vt:lpstr>'Источники+ '!REND_1</vt:lpstr>
      <vt:lpstr>'Расходы+'!REND_1</vt:lpstr>
      <vt:lpstr>'Источники+ '!S_520</vt:lpstr>
      <vt:lpstr>'Источники+ '!S_620</vt:lpstr>
      <vt:lpstr>'Источники+ '!S_700</vt:lpstr>
      <vt:lpstr>'Источники+ '!S_700A</vt:lpstr>
      <vt:lpstr>'Доходы+'!SIGN</vt:lpstr>
      <vt:lpstr>'Источники+ '!SIGN</vt:lpstr>
      <vt:lpstr>'Расходы+'!SIGN</vt:lpstr>
      <vt:lpstr>'Доходы+'!SRC_CODE</vt:lpstr>
      <vt:lpstr>'Доходы+'!SRC_KIND</vt:lpstr>
      <vt:lpstr>'Доходы+'!Область_печати</vt:lpstr>
      <vt:lpstr>'Расходы+'!Область_печати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Рамошина Виктория Викторовна</dc:creator>
  <dc:description>POI HSSF rep:2.47.0.110</dc:description>
  <cp:lastModifiedBy>Приходько Елена Юрьевна</cp:lastModifiedBy>
  <cp:lastPrinted>2021-03-17T11:39:24Z</cp:lastPrinted>
  <dcterms:created xsi:type="dcterms:W3CDTF">2019-02-22T07:57:33Z</dcterms:created>
  <dcterms:modified xsi:type="dcterms:W3CDTF">2021-03-17T11:46:31Z</dcterms:modified>
</cp:coreProperties>
</file>