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68" yWindow="0" windowWidth="10968" windowHeight="9516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'Доходы+'!$A$32</definedName>
    <definedName name="APPT" localSheetId="2">'Источники+'!$A$25</definedName>
    <definedName name="APPT" localSheetId="1">'Расходы+'!$A$21</definedName>
    <definedName name="FILE_NAME" localSheetId="0">'Доходы+'!$H$10</definedName>
    <definedName name="FIO" localSheetId="0">'Доходы+'!$D$32</definedName>
    <definedName name="FIO" localSheetId="1">'Расходы+'!$D$21</definedName>
    <definedName name="FORM_CODE" localSheetId="0">'Доходы+'!$H$12</definedName>
    <definedName name="LAST_CELL" localSheetId="0">'Доходы+'!$F$205</definedName>
    <definedName name="LAST_CELL" localSheetId="2">'Источники+'!$F$23</definedName>
    <definedName name="LAST_CELL" localSheetId="1">'Расходы+'!#REF!</definedName>
    <definedName name="PARAMS" localSheetId="0">'Доходы+'!$H$8</definedName>
    <definedName name="PERIOD" localSheetId="0">'Доходы+'!$H$13</definedName>
    <definedName name="RANGE_NAMES" localSheetId="0">'Доходы+'!$H$16</definedName>
    <definedName name="RBEGIN_1" localSheetId="0">'Доходы+'!$A$26</definedName>
    <definedName name="RBEGIN_1" localSheetId="2">'Источники+'!$A$12</definedName>
    <definedName name="RBEGIN_1" localSheetId="1">'Расходы+'!$A$13</definedName>
    <definedName name="REG_DATE" localSheetId="0">'Доходы+'!$H$11</definedName>
    <definedName name="REND_1" localSheetId="0">'Доходы+'!$A$205</definedName>
    <definedName name="REND_1" localSheetId="2">'Источники+'!$A$23</definedName>
    <definedName name="REND_1" localSheetId="1">'Расходы+'!$A$378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'Доходы+'!$A$30:$D$33</definedName>
    <definedName name="SIGN" localSheetId="2">'Источники+'!$A$25:$D$26</definedName>
    <definedName name="SIGN" localSheetId="1">'Расходы+'!$A$20:$D$22</definedName>
    <definedName name="SRC_CODE" localSheetId="0">'Доходы+'!$H$15</definedName>
    <definedName name="SRC_KIND" localSheetId="0">'Доходы+'!$H$14</definedName>
    <definedName name="_xlnm.Print_Area" localSheetId="0">'Доходы+'!$A$1:$F$207</definedName>
    <definedName name="_xlnm.Print_Area" localSheetId="2">'Источники+'!$A$1:$F$49</definedName>
    <definedName name="_xlnm.Print_Area" localSheetId="1">'Расходы+'!$A$1:$F$378</definedName>
  </definedNames>
  <calcPr calcId="145621"/>
</workbook>
</file>

<file path=xl/calcChain.xml><?xml version="1.0" encoding="utf-8"?>
<calcChain xmlns="http://schemas.openxmlformats.org/spreadsheetml/2006/main">
  <c r="F26" i="1" l="1"/>
  <c r="E49" i="1"/>
  <c r="E81" i="1"/>
  <c r="E88" i="1"/>
  <c r="E96" i="1"/>
  <c r="F97" i="1"/>
  <c r="E99" i="1"/>
  <c r="E109" i="1"/>
  <c r="E110" i="1"/>
  <c r="E124" i="1"/>
  <c r="E125" i="1"/>
  <c r="E126" i="1"/>
  <c r="E128" i="1"/>
  <c r="E129" i="1"/>
  <c r="E134" i="1"/>
  <c r="E130" i="1"/>
  <c r="E142" i="1"/>
  <c r="E148" i="1"/>
  <c r="E157" i="1"/>
  <c r="E163" i="1" l="1"/>
  <c r="E168" i="1"/>
  <c r="E170" i="1"/>
  <c r="E173" i="1"/>
  <c r="E175" i="1"/>
  <c r="E223" i="2" l="1"/>
  <c r="E215" i="2"/>
  <c r="E213" i="2"/>
  <c r="E212" i="2" s="1"/>
  <c r="D212" i="2"/>
  <c r="D213" i="2"/>
  <c r="E177" i="2"/>
  <c r="D177" i="2"/>
  <c r="D176" i="2"/>
  <c r="E170" i="2"/>
  <c r="D139" i="2"/>
  <c r="E138" i="2"/>
  <c r="D138" i="2"/>
  <c r="E137" i="2"/>
  <c r="D137" i="2"/>
  <c r="E139" i="2"/>
  <c r="D136" i="2"/>
  <c r="E31" i="2"/>
  <c r="D31" i="2"/>
  <c r="E25" i="2"/>
  <c r="D25" i="2"/>
  <c r="E28" i="2"/>
  <c r="E27" i="2"/>
  <c r="D26" i="2"/>
  <c r="E26" i="2"/>
  <c r="D27" i="2"/>
  <c r="D28" i="2"/>
  <c r="D86" i="2"/>
  <c r="D85" i="2"/>
  <c r="E46" i="2"/>
  <c r="E51" i="2"/>
  <c r="E50" i="2" s="1"/>
  <c r="E114" i="2"/>
  <c r="E113" i="2" s="1"/>
  <c r="D161" i="2"/>
  <c r="D162" i="2"/>
  <c r="E162" i="2"/>
  <c r="E161" i="2" s="1"/>
  <c r="E179" i="2"/>
  <c r="E180" i="2"/>
  <c r="E194" i="2"/>
  <c r="E193" i="2" s="1"/>
  <c r="D194" i="2"/>
  <c r="D193" i="2" s="1"/>
  <c r="D271" i="2" l="1"/>
  <c r="E271" i="2"/>
  <c r="D268" i="2"/>
  <c r="E268" i="2"/>
  <c r="E267" i="2" s="1"/>
  <c r="E266" i="2" s="1"/>
  <c r="E280" i="2"/>
  <c r="E286" i="2"/>
  <c r="E285" i="2" s="1"/>
  <c r="E289" i="2" l="1"/>
  <c r="D289" i="2"/>
  <c r="F300" i="2"/>
  <c r="E299" i="2"/>
  <c r="E298" i="2" s="1"/>
  <c r="E294" i="2" s="1"/>
  <c r="D299" i="2"/>
  <c r="F299" i="2" l="1"/>
  <c r="D298" i="2"/>
  <c r="F298" i="2" s="1"/>
  <c r="E313" i="2" l="1"/>
  <c r="E304" i="2"/>
  <c r="E303" i="2" s="1"/>
  <c r="E335" i="2"/>
  <c r="E334" i="2" s="1"/>
  <c r="E350" i="2"/>
  <c r="E349" i="2" s="1"/>
  <c r="E18" i="5"/>
  <c r="E63" i="1" l="1"/>
  <c r="E64" i="1"/>
  <c r="E82" i="1"/>
  <c r="E90" i="1"/>
  <c r="E92" i="1"/>
  <c r="E94" i="1"/>
  <c r="E159" i="1"/>
  <c r="E171" i="1"/>
  <c r="E185" i="1"/>
  <c r="E192" i="1"/>
  <c r="E161" i="1" s="1"/>
  <c r="E38" i="2" l="1"/>
  <c r="E98" i="2"/>
  <c r="D98" i="2"/>
  <c r="E131" i="2"/>
  <c r="E132" i="2"/>
  <c r="E135" i="2"/>
  <c r="E134" i="2" s="1"/>
  <c r="E133" i="2" s="1"/>
  <c r="E256" i="2"/>
  <c r="E255" i="2" s="1"/>
  <c r="E292" i="2"/>
  <c r="E279" i="2" s="1"/>
  <c r="F293" i="2"/>
  <c r="F19" i="5" l="1"/>
  <c r="E42" i="2" l="1"/>
  <c r="E122" i="2"/>
  <c r="E121" i="2" s="1"/>
  <c r="E150" i="2"/>
  <c r="E157" i="2"/>
  <c r="E178" i="2"/>
  <c r="E315" i="2"/>
  <c r="E316" i="2"/>
  <c r="E317" i="2"/>
  <c r="E318" i="2"/>
  <c r="E319" i="2"/>
  <c r="E320" i="2"/>
  <c r="E149" i="2" l="1"/>
  <c r="E31" i="1"/>
  <c r="E30" i="1" s="1"/>
  <c r="E29" i="1" s="1"/>
  <c r="E42" i="1"/>
  <c r="E41" i="1" s="1"/>
  <c r="E54" i="1"/>
  <c r="E58" i="1"/>
  <c r="E66" i="1"/>
  <c r="E70" i="1"/>
  <c r="E74" i="1"/>
  <c r="E78" i="1"/>
  <c r="E86" i="1"/>
  <c r="E89" i="1"/>
  <c r="E102" i="1"/>
  <c r="E101" i="1" s="1"/>
  <c r="E105" i="1"/>
  <c r="E104" i="1" s="1"/>
  <c r="E115" i="1"/>
  <c r="E114" i="1" s="1"/>
  <c r="E119" i="1"/>
  <c r="E118" i="1" s="1"/>
  <c r="E122" i="1"/>
  <c r="E121" i="1" s="1"/>
  <c r="E147" i="1"/>
  <c r="F18" i="5"/>
  <c r="E117" i="1" l="1"/>
  <c r="E73" i="1"/>
  <c r="E69" i="1" s="1"/>
  <c r="E148" i="2"/>
  <c r="E48" i="1"/>
  <c r="E47" i="1" s="1"/>
  <c r="E181" i="1"/>
  <c r="E188" i="1"/>
  <c r="E190" i="1"/>
  <c r="E184" i="1" s="1"/>
  <c r="E28" i="1" l="1"/>
  <c r="E359" i="2"/>
  <c r="D359" i="2"/>
  <c r="E217" i="2"/>
  <c r="E218" i="2"/>
  <c r="E211" i="2"/>
  <c r="E173" i="2"/>
  <c r="E172" i="2" s="1"/>
  <c r="D36" i="2"/>
  <c r="F175" i="1"/>
  <c r="E187" i="2" l="1"/>
  <c r="E186" i="2" s="1"/>
  <c r="E171" i="2" s="1"/>
  <c r="E111" i="2"/>
  <c r="F159" i="2"/>
  <c r="E164" i="1"/>
  <c r="E166" i="1"/>
  <c r="E196" i="1"/>
  <c r="E195" i="1" s="1"/>
  <c r="E194" i="1" s="1"/>
  <c r="E162" i="1" l="1"/>
  <c r="F204" i="1"/>
  <c r="F109" i="1"/>
  <c r="F51" i="1"/>
  <c r="E26" i="1" l="1"/>
  <c r="E20" i="5"/>
  <c r="E17" i="5" s="1"/>
  <c r="F16" i="5" s="1"/>
  <c r="F21" i="5"/>
  <c r="F20" i="5" l="1"/>
  <c r="D38" i="2"/>
  <c r="E37" i="2"/>
  <c r="D37" i="2"/>
  <c r="E36" i="2"/>
  <c r="E35" i="2"/>
  <c r="D35" i="2"/>
  <c r="E33" i="2"/>
  <c r="E32" i="2" s="1"/>
  <c r="D33" i="2"/>
  <c r="E30" i="2"/>
  <c r="E29" i="2" s="1"/>
  <c r="D30" i="2"/>
  <c r="D29" i="2" s="1"/>
  <c r="E24" i="2"/>
  <c r="D24" i="2"/>
  <c r="E23" i="2"/>
  <c r="D23" i="2"/>
  <c r="E22" i="2"/>
  <c r="D22" i="2"/>
  <c r="D34" i="2" l="1"/>
  <c r="E34" i="2"/>
  <c r="E20" i="2"/>
  <c r="D20" i="2"/>
  <c r="E19" i="2"/>
  <c r="D19" i="2"/>
  <c r="E18" i="2"/>
  <c r="D18" i="2"/>
  <c r="E17" i="2" l="1"/>
  <c r="D17" i="2"/>
  <c r="E112" i="2"/>
  <c r="E314" i="2" l="1"/>
  <c r="E310" i="2"/>
  <c r="E309" i="2" s="1"/>
  <c r="E307" i="2"/>
  <c r="E272" i="2"/>
  <c r="E273" i="2"/>
  <c r="E274" i="2"/>
  <c r="D274" i="2"/>
  <c r="F274" i="2" l="1"/>
  <c r="D211" i="2"/>
  <c r="D312" i="2"/>
  <c r="D370" i="2"/>
  <c r="D369" i="2" s="1"/>
  <c r="E370" i="2"/>
  <c r="E369" i="2" s="1"/>
  <c r="E347" i="2"/>
  <c r="D347" i="2"/>
  <c r="E323" i="2"/>
  <c r="E322" i="2" s="1"/>
  <c r="E321" i="2" s="1"/>
  <c r="F287" i="2"/>
  <c r="D286" i="2"/>
  <c r="E283" i="2"/>
  <c r="D283" i="2"/>
  <c r="E262" i="2"/>
  <c r="E261" i="2" s="1"/>
  <c r="D262" i="2"/>
  <c r="F264" i="2"/>
  <c r="E259" i="2"/>
  <c r="E252" i="2"/>
  <c r="E251" i="2" s="1"/>
  <c r="E242" i="2"/>
  <c r="E241" i="2" s="1"/>
  <c r="E240" i="2" s="1"/>
  <c r="E165" i="2"/>
  <c r="E136" i="2" s="1"/>
  <c r="E154" i="2"/>
  <c r="D131" i="2"/>
  <c r="D146" i="2"/>
  <c r="D145" i="2" s="1"/>
  <c r="E126" i="2"/>
  <c r="E125" i="2" s="1"/>
  <c r="E124" i="2" s="1"/>
  <c r="E104" i="2"/>
  <c r="E103" i="2" s="1"/>
  <c r="D104" i="2"/>
  <c r="F107" i="2"/>
  <c r="E77" i="2"/>
  <c r="E66" i="2"/>
  <c r="D282" i="2" l="1"/>
  <c r="D269" i="2" s="1"/>
  <c r="D270" i="2"/>
  <c r="E282" i="2"/>
  <c r="E270" i="2"/>
  <c r="E258" i="2"/>
  <c r="E219" i="2"/>
  <c r="E164" i="2"/>
  <c r="E156" i="2" s="1"/>
  <c r="E146" i="2"/>
  <c r="E145" i="2" s="1"/>
  <c r="E144" i="2" s="1"/>
  <c r="E153" i="2"/>
  <c r="D285" i="2"/>
  <c r="D273" i="2"/>
  <c r="F273" i="2" s="1"/>
  <c r="F147" i="2"/>
  <c r="F286" i="2"/>
  <c r="D144" i="2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9" i="1"/>
  <c r="F60" i="1"/>
  <c r="F67" i="1"/>
  <c r="F68" i="1"/>
  <c r="F69" i="1"/>
  <c r="F71" i="1"/>
  <c r="F72" i="1"/>
  <c r="F75" i="1"/>
  <c r="F76" i="1"/>
  <c r="F77" i="1"/>
  <c r="F79" i="1"/>
  <c r="F80" i="1"/>
  <c r="F81" i="1"/>
  <c r="F83" i="1"/>
  <c r="F88" i="1"/>
  <c r="F91" i="1"/>
  <c r="F93" i="1"/>
  <c r="F95" i="1"/>
  <c r="F104" i="1"/>
  <c r="F106" i="1"/>
  <c r="F116" i="1"/>
  <c r="F120" i="1"/>
  <c r="F123" i="1"/>
  <c r="F131" i="1"/>
  <c r="F145" i="1"/>
  <c r="F146" i="1"/>
  <c r="F49" i="1"/>
  <c r="F58" i="1"/>
  <c r="F66" i="1"/>
  <c r="F70" i="1"/>
  <c r="F73" i="1"/>
  <c r="F78" i="1"/>
  <c r="F82" i="1"/>
  <c r="F90" i="1"/>
  <c r="F92" i="1"/>
  <c r="F94" i="1"/>
  <c r="F105" i="1"/>
  <c r="F115" i="1"/>
  <c r="F119" i="1"/>
  <c r="F122" i="1"/>
  <c r="F130" i="1"/>
  <c r="F142" i="1"/>
  <c r="E269" i="2" l="1"/>
  <c r="E129" i="2"/>
  <c r="E128" i="2" s="1"/>
  <c r="E130" i="2"/>
  <c r="F145" i="2"/>
  <c r="F144" i="2"/>
  <c r="F146" i="2"/>
  <c r="E152" i="2"/>
  <c r="F285" i="2"/>
  <c r="D272" i="2"/>
  <c r="F272" i="2" s="1"/>
  <c r="F162" i="1"/>
  <c r="F161" i="1"/>
  <c r="F102" i="1" l="1"/>
  <c r="F103" i="1"/>
  <c r="F128" i="1"/>
  <c r="F117" i="1"/>
  <c r="F29" i="2" l="1"/>
  <c r="F43" i="2"/>
  <c r="F44" i="2"/>
  <c r="F45" i="2"/>
  <c r="F49" i="2"/>
  <c r="F50" i="2"/>
  <c r="F51" i="2"/>
  <c r="F52" i="2"/>
  <c r="F56" i="2"/>
  <c r="F57" i="2"/>
  <c r="F58" i="2"/>
  <c r="F61" i="2"/>
  <c r="F62" i="2"/>
  <c r="F65" i="2"/>
  <c r="F67" i="2"/>
  <c r="F68" i="2"/>
  <c r="F69" i="2"/>
  <c r="F73" i="2"/>
  <c r="F74" i="2"/>
  <c r="F75" i="2"/>
  <c r="F78" i="2"/>
  <c r="F79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9" i="2"/>
  <c r="F200" i="2"/>
  <c r="F228" i="2"/>
  <c r="F229" i="2"/>
  <c r="F233" i="2"/>
  <c r="F234" i="2"/>
  <c r="F238" i="2"/>
  <c r="F239" i="2"/>
  <c r="F243" i="2"/>
  <c r="F247" i="2"/>
  <c r="F248" i="2"/>
  <c r="F249" i="2"/>
  <c r="F250" i="2"/>
  <c r="F253" i="2"/>
  <c r="F254" i="2"/>
  <c r="F257" i="2"/>
  <c r="F260" i="2"/>
  <c r="F263" i="2"/>
  <c r="F282" i="2"/>
  <c r="F283" i="2"/>
  <c r="F284" i="2"/>
  <c r="F290" i="2"/>
  <c r="F291" i="2"/>
  <c r="F297" i="2"/>
  <c r="F324" i="2"/>
  <c r="F328" i="2"/>
  <c r="F329" i="2"/>
  <c r="F333" i="2"/>
  <c r="F336" i="2"/>
  <c r="F339" i="2"/>
  <c r="F346" i="2"/>
  <c r="F348" i="2"/>
  <c r="F351" i="2"/>
  <c r="F363" i="2"/>
  <c r="F367" i="2"/>
  <c r="F368" i="2"/>
  <c r="F369" i="2"/>
  <c r="F370" i="2"/>
  <c r="F371" i="2"/>
  <c r="F377" i="2"/>
  <c r="F30" i="2"/>
  <c r="E97" i="2"/>
  <c r="D93" i="2"/>
  <c r="D92" i="2" s="1"/>
  <c r="F20" i="2"/>
  <c r="F23" i="2"/>
  <c r="F35" i="2"/>
  <c r="F38" i="2"/>
  <c r="F131" i="2"/>
  <c r="D132" i="2"/>
  <c r="F132" i="2" s="1"/>
  <c r="D135" i="2"/>
  <c r="F135" i="2" s="1"/>
  <c r="F138" i="2"/>
  <c r="F139" i="2"/>
  <c r="D170" i="2"/>
  <c r="D173" i="2"/>
  <c r="E176" i="2"/>
  <c r="E204" i="2"/>
  <c r="D204" i="2"/>
  <c r="E205" i="2"/>
  <c r="D205" i="2"/>
  <c r="E206" i="2"/>
  <c r="D206" i="2"/>
  <c r="E207" i="2"/>
  <c r="D207" i="2"/>
  <c r="D111" i="2"/>
  <c r="D112" i="2"/>
  <c r="F112" i="2" s="1"/>
  <c r="D115" i="2"/>
  <c r="F115" i="2" s="1"/>
  <c r="E210" i="2"/>
  <c r="D210" i="2"/>
  <c r="F211" i="2"/>
  <c r="D217" i="2"/>
  <c r="D218" i="2"/>
  <c r="E220" i="2"/>
  <c r="D220" i="2"/>
  <c r="E221" i="2"/>
  <c r="E222" i="2"/>
  <c r="D223" i="2"/>
  <c r="D267" i="2"/>
  <c r="D266" i="2" s="1"/>
  <c r="E277" i="2"/>
  <c r="D277" i="2"/>
  <c r="E278" i="2"/>
  <c r="D278" i="2"/>
  <c r="D280" i="2"/>
  <c r="F280" i="2" s="1"/>
  <c r="E198" i="2"/>
  <c r="E197" i="2" s="1"/>
  <c r="E196" i="2" s="1"/>
  <c r="D198" i="2"/>
  <c r="D191" i="2"/>
  <c r="E191" i="2"/>
  <c r="D187" i="2"/>
  <c r="E184" i="2"/>
  <c r="E183" i="2" s="1"/>
  <c r="E182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22" i="2"/>
  <c r="D121" i="2" s="1"/>
  <c r="F121" i="2" s="1"/>
  <c r="E118" i="2"/>
  <c r="D118" i="2"/>
  <c r="E93" i="2"/>
  <c r="E92" i="2" s="1"/>
  <c r="F104" i="2"/>
  <c r="E101" i="2"/>
  <c r="D101" i="2"/>
  <c r="D89" i="2"/>
  <c r="D88" i="2" s="1"/>
  <c r="F88" i="2" s="1"/>
  <c r="E81" i="2"/>
  <c r="E80" i="2" s="1"/>
  <c r="D81" i="2"/>
  <c r="E76" i="2"/>
  <c r="D77" i="2"/>
  <c r="D76" i="2" s="1"/>
  <c r="E72" i="2"/>
  <c r="E71" i="2" s="1"/>
  <c r="D72" i="2"/>
  <c r="D71" i="2" s="1"/>
  <c r="D66" i="2"/>
  <c r="E64" i="2"/>
  <c r="D64" i="2"/>
  <c r="E60" i="2"/>
  <c r="E59" i="2" s="1"/>
  <c r="D60" i="2"/>
  <c r="D59" i="2" s="1"/>
  <c r="E55" i="2"/>
  <c r="E54" i="2" s="1"/>
  <c r="D55" i="2"/>
  <c r="D48" i="2"/>
  <c r="D46" i="2" s="1"/>
  <c r="F46" i="2" s="1"/>
  <c r="E41" i="2"/>
  <c r="E40" i="2" s="1"/>
  <c r="D42" i="2"/>
  <c r="E227" i="2"/>
  <c r="E226" i="2" s="1"/>
  <c r="D227" i="2"/>
  <c r="D226" i="2" s="1"/>
  <c r="D225" i="2" s="1"/>
  <c r="E232" i="2"/>
  <c r="E231" i="2" s="1"/>
  <c r="E230" i="2" s="1"/>
  <c r="D232" i="2"/>
  <c r="D237" i="2"/>
  <c r="E237" i="2"/>
  <c r="E236" i="2" s="1"/>
  <c r="E235" i="2" s="1"/>
  <c r="D242" i="2"/>
  <c r="D241" i="2" s="1"/>
  <c r="E246" i="2"/>
  <c r="D246" i="2"/>
  <c r="D252" i="2"/>
  <c r="D251" i="2" s="1"/>
  <c r="D256" i="2"/>
  <c r="F256" i="2" s="1"/>
  <c r="D259" i="2"/>
  <c r="D261" i="2"/>
  <c r="D221" i="2" s="1"/>
  <c r="F221" i="2" s="1"/>
  <c r="E288" i="2"/>
  <c r="E281" i="2" s="1"/>
  <c r="D292" i="2"/>
  <c r="D288" i="2" s="1"/>
  <c r="D281" i="2" s="1"/>
  <c r="D296" i="2"/>
  <c r="D295" i="2" s="1"/>
  <c r="E312" i="2"/>
  <c r="E327" i="2"/>
  <c r="D304" i="2"/>
  <c r="D307" i="2"/>
  <c r="D310" i="2"/>
  <c r="F310" i="2" s="1"/>
  <c r="D313" i="2"/>
  <c r="F313" i="2" s="1"/>
  <c r="D314" i="2"/>
  <c r="F314" i="2" s="1"/>
  <c r="D317" i="2"/>
  <c r="F317" i="2" s="1"/>
  <c r="D320" i="2"/>
  <c r="F320" i="2" s="1"/>
  <c r="D302" i="2"/>
  <c r="D323" i="2"/>
  <c r="D322" i="2" s="1"/>
  <c r="D321" i="2" s="1"/>
  <c r="F321" i="2" s="1"/>
  <c r="D327" i="2"/>
  <c r="E330" i="2"/>
  <c r="D332" i="2"/>
  <c r="D335" i="2"/>
  <c r="D316" i="2" s="1"/>
  <c r="F316" i="2" s="1"/>
  <c r="D338" i="2"/>
  <c r="F338" i="2" s="1"/>
  <c r="E345" i="2"/>
  <c r="E306" i="2" s="1"/>
  <c r="D345" i="2"/>
  <c r="D306" i="2" s="1"/>
  <c r="D350" i="2"/>
  <c r="D349" i="2" s="1"/>
  <c r="F349" i="2" s="1"/>
  <c r="D358" i="2"/>
  <c r="D357" i="2"/>
  <c r="E356" i="2"/>
  <c r="D356" i="2"/>
  <c r="D355" i="2"/>
  <c r="F355" i="2" s="1"/>
  <c r="E362" i="2"/>
  <c r="E361" i="2" s="1"/>
  <c r="F361" i="2" s="1"/>
  <c r="D360" i="2"/>
  <c r="D366" i="2"/>
  <c r="E366" i="2"/>
  <c r="E365" i="2" s="1"/>
  <c r="E364" i="2" s="1"/>
  <c r="E376" i="2"/>
  <c r="E375" i="2" s="1"/>
  <c r="D376" i="2"/>
  <c r="D375" i="2" s="1"/>
  <c r="D374" i="2" s="1"/>
  <c r="E70" i="2" l="1"/>
  <c r="D311" i="2"/>
  <c r="D294" i="2"/>
  <c r="F294" i="2" s="1"/>
  <c r="D110" i="2"/>
  <c r="D109" i="2" s="1"/>
  <c r="E326" i="2"/>
  <c r="E325" i="2" s="1"/>
  <c r="E311" i="2"/>
  <c r="E308" i="2" s="1"/>
  <c r="F177" i="2"/>
  <c r="F205" i="2"/>
  <c r="E209" i="2"/>
  <c r="E208" i="2" s="1"/>
  <c r="E374" i="2"/>
  <c r="E373" i="2" s="1"/>
  <c r="E372" i="2" s="1"/>
  <c r="F278" i="2"/>
  <c r="F271" i="2"/>
  <c r="F269" i="2"/>
  <c r="E117" i="2"/>
  <c r="E110" i="2"/>
  <c r="D303" i="2"/>
  <c r="F303" i="2" s="1"/>
  <c r="F277" i="2"/>
  <c r="F270" i="2"/>
  <c r="F266" i="2"/>
  <c r="F210" i="2"/>
  <c r="D326" i="2"/>
  <c r="D325" i="2" s="1"/>
  <c r="E245" i="2"/>
  <c r="E244" i="2" s="1"/>
  <c r="D240" i="2"/>
  <c r="F240" i="2" s="1"/>
  <c r="D203" i="2"/>
  <c r="F71" i="2"/>
  <c r="F312" i="2"/>
  <c r="F356" i="2"/>
  <c r="F359" i="2"/>
  <c r="F306" i="2"/>
  <c r="F64" i="2"/>
  <c r="F170" i="2"/>
  <c r="F251" i="2"/>
  <c r="F218" i="2"/>
  <c r="F217" i="2"/>
  <c r="D153" i="2"/>
  <c r="F153" i="2" s="1"/>
  <c r="D130" i="2"/>
  <c r="F130" i="2" s="1"/>
  <c r="F19" i="2"/>
  <c r="F18" i="2"/>
  <c r="F76" i="2"/>
  <c r="F27" i="2"/>
  <c r="F59" i="2"/>
  <c r="F376" i="2"/>
  <c r="F207" i="2"/>
  <c r="F179" i="2"/>
  <c r="F60" i="2"/>
  <c r="F101" i="2"/>
  <c r="F48" i="2"/>
  <c r="F295" i="2"/>
  <c r="F252" i="2"/>
  <c r="F66" i="2"/>
  <c r="F111" i="2"/>
  <c r="F206" i="2"/>
  <c r="E175" i="2"/>
  <c r="E174" i="2" s="1"/>
  <c r="D134" i="2"/>
  <c r="F134" i="2" s="1"/>
  <c r="F37" i="2"/>
  <c r="F322" i="2"/>
  <c r="F268" i="2"/>
  <c r="F180" i="2"/>
  <c r="D331" i="2"/>
  <c r="F331" i="2" s="1"/>
  <c r="F332" i="2"/>
  <c r="D279" i="2"/>
  <c r="F279" i="2" s="1"/>
  <c r="F292" i="2"/>
  <c r="D258" i="2"/>
  <c r="F258" i="2" s="1"/>
  <c r="F259" i="2"/>
  <c r="E225" i="2"/>
  <c r="F225" i="2" s="1"/>
  <c r="F226" i="2"/>
  <c r="D125" i="2"/>
  <c r="F126" i="2"/>
  <c r="F183" i="2"/>
  <c r="D32" i="2"/>
  <c r="F33" i="2"/>
  <c r="F93" i="2"/>
  <c r="D373" i="2"/>
  <c r="D276" i="2"/>
  <c r="F289" i="2"/>
  <c r="D231" i="2"/>
  <c r="F232" i="2"/>
  <c r="D41" i="2"/>
  <c r="F42" i="2"/>
  <c r="D117" i="2"/>
  <c r="F117" i="2" s="1"/>
  <c r="F118" i="2"/>
  <c r="D141" i="2"/>
  <c r="F142" i="2"/>
  <c r="D164" i="2"/>
  <c r="F164" i="2" s="1"/>
  <c r="F165" i="2"/>
  <c r="D186" i="2"/>
  <c r="F187" i="2"/>
  <c r="D197" i="2"/>
  <c r="F198" i="2"/>
  <c r="D114" i="2"/>
  <c r="D172" i="2"/>
  <c r="F172" i="2" s="1"/>
  <c r="F173" i="2"/>
  <c r="F375" i="2"/>
  <c r="F307" i="2"/>
  <c r="F24" i="2"/>
  <c r="D21" i="2"/>
  <c r="D16" i="2" s="1"/>
  <c r="F22" i="2"/>
  <c r="F28" i="2"/>
  <c r="F227" i="2"/>
  <c r="F72" i="2"/>
  <c r="D354" i="2"/>
  <c r="F366" i="2"/>
  <c r="D245" i="2"/>
  <c r="F246" i="2"/>
  <c r="D236" i="2"/>
  <c r="F237" i="2"/>
  <c r="D54" i="2"/>
  <c r="F54" i="2" s="1"/>
  <c r="F55" i="2"/>
  <c r="D80" i="2"/>
  <c r="F80" i="2" s="1"/>
  <c r="F81" i="2"/>
  <c r="D97" i="2"/>
  <c r="F97" i="2" s="1"/>
  <c r="F98" i="2"/>
  <c r="D157" i="2"/>
  <c r="F158" i="2"/>
  <c r="D190" i="2"/>
  <c r="D189" i="2" s="1"/>
  <c r="F191" i="2"/>
  <c r="F92" i="2"/>
  <c r="F223" i="2"/>
  <c r="F220" i="2"/>
  <c r="F204" i="2"/>
  <c r="F36" i="2"/>
  <c r="F345" i="2"/>
  <c r="F184" i="2"/>
  <c r="F176" i="2"/>
  <c r="F362" i="2"/>
  <c r="F350" i="2"/>
  <c r="F267" i="2"/>
  <c r="F262" i="2"/>
  <c r="F242" i="2"/>
  <c r="F154" i="2"/>
  <c r="F150" i="2"/>
  <c r="F122" i="2"/>
  <c r="F89" i="2"/>
  <c r="F34" i="2"/>
  <c r="E21" i="2"/>
  <c r="E16" i="2" s="1"/>
  <c r="E15" i="2" s="1"/>
  <c r="F335" i="2"/>
  <c r="F327" i="2"/>
  <c r="F323" i="2"/>
  <c r="F296" i="2"/>
  <c r="F261" i="2"/>
  <c r="F241" i="2"/>
  <c r="F149" i="2"/>
  <c r="F77" i="2"/>
  <c r="E91" i="2"/>
  <c r="E169" i="2"/>
  <c r="D216" i="2"/>
  <c r="D47" i="2"/>
  <c r="F47" i="2" s="1"/>
  <c r="E203" i="2"/>
  <c r="D175" i="2"/>
  <c r="D174" i="2" s="1"/>
  <c r="D222" i="2"/>
  <c r="F222" i="2" s="1"/>
  <c r="D169" i="2"/>
  <c r="E190" i="2"/>
  <c r="D209" i="2"/>
  <c r="E216" i="2"/>
  <c r="E276" i="2"/>
  <c r="D219" i="2"/>
  <c r="F219" i="2" s="1"/>
  <c r="D344" i="2"/>
  <c r="D340" i="2" s="1"/>
  <c r="E275" i="2"/>
  <c r="E265" i="2" s="1"/>
  <c r="D116" i="2"/>
  <c r="D103" i="2"/>
  <c r="F103" i="2" s="1"/>
  <c r="D255" i="2"/>
  <c r="F255" i="2" s="1"/>
  <c r="D63" i="2"/>
  <c r="E63" i="2"/>
  <c r="E53" i="2" s="1"/>
  <c r="E358" i="2"/>
  <c r="F358" i="2" s="1"/>
  <c r="D309" i="2"/>
  <c r="D308" i="2" s="1"/>
  <c r="E354" i="2"/>
  <c r="F288" i="2"/>
  <c r="E360" i="2"/>
  <c r="E352" i="2" s="1"/>
  <c r="E357" i="2"/>
  <c r="F357" i="2" s="1"/>
  <c r="D319" i="2"/>
  <c r="F319" i="2" s="1"/>
  <c r="E353" i="2"/>
  <c r="D334" i="2"/>
  <c r="F334" i="2" s="1"/>
  <c r="E344" i="2"/>
  <c r="E305" i="2" s="1"/>
  <c r="D337" i="2"/>
  <c r="F337" i="2" s="1"/>
  <c r="D365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E168" i="2" l="1"/>
  <c r="E189" i="2"/>
  <c r="E167" i="2" s="1"/>
  <c r="E116" i="2"/>
  <c r="E108" i="2" s="1"/>
  <c r="D15" i="2"/>
  <c r="E109" i="2"/>
  <c r="F109" i="2" s="1"/>
  <c r="F374" i="2"/>
  <c r="F203" i="2"/>
  <c r="F326" i="2"/>
  <c r="E25" i="5"/>
  <c r="E24" i="5" s="1"/>
  <c r="D70" i="2"/>
  <c r="F70" i="2" s="1"/>
  <c r="D215" i="2"/>
  <c r="F215" i="2" s="1"/>
  <c r="D156" i="2"/>
  <c r="F156" i="2" s="1"/>
  <c r="E202" i="2"/>
  <c r="F17" i="2"/>
  <c r="D152" i="2"/>
  <c r="F152" i="2" s="1"/>
  <c r="D129" i="2"/>
  <c r="F129" i="2" s="1"/>
  <c r="F354" i="2"/>
  <c r="F276" i="2"/>
  <c r="F110" i="2"/>
  <c r="F189" i="2"/>
  <c r="F190" i="2"/>
  <c r="D202" i="2"/>
  <c r="F245" i="2"/>
  <c r="F26" i="2"/>
  <c r="D113" i="2"/>
  <c r="F113" i="2" s="1"/>
  <c r="F114" i="2"/>
  <c r="D171" i="2"/>
  <c r="F171" i="2" s="1"/>
  <c r="F186" i="2"/>
  <c r="E201" i="2"/>
  <c r="D168" i="2"/>
  <c r="F168" i="2" s="1"/>
  <c r="F25" i="2"/>
  <c r="D140" i="2"/>
  <c r="F140" i="2" s="1"/>
  <c r="F141" i="2"/>
  <c r="F41" i="2"/>
  <c r="D40" i="2"/>
  <c r="F40" i="2" s="1"/>
  <c r="F325" i="2"/>
  <c r="D305" i="2"/>
  <c r="F344" i="2"/>
  <c r="F169" i="2"/>
  <c r="F157" i="2"/>
  <c r="D235" i="2"/>
  <c r="F235" i="2" s="1"/>
  <c r="F236" i="2"/>
  <c r="D196" i="2"/>
  <c r="F196" i="2" s="1"/>
  <c r="F197" i="2"/>
  <c r="F31" i="2"/>
  <c r="F32" i="2"/>
  <c r="D124" i="2"/>
  <c r="F124" i="2" s="1"/>
  <c r="F125" i="2"/>
  <c r="D353" i="2"/>
  <c r="F353" i="2" s="1"/>
  <c r="F365" i="2"/>
  <c r="F347" i="2"/>
  <c r="F116" i="2"/>
  <c r="D182" i="2"/>
  <c r="D208" i="2"/>
  <c r="F208" i="2" s="1"/>
  <c r="F209" i="2"/>
  <c r="F174" i="2"/>
  <c r="F175" i="2"/>
  <c r="F216" i="2"/>
  <c r="F21" i="2"/>
  <c r="F136" i="2"/>
  <c r="F137" i="2"/>
  <c r="D230" i="2"/>
  <c r="F230" i="2" s="1"/>
  <c r="F231" i="2"/>
  <c r="D372" i="2"/>
  <c r="F372" i="2" s="1"/>
  <c r="F373" i="2"/>
  <c r="F360" i="2"/>
  <c r="F308" i="2"/>
  <c r="F309" i="2"/>
  <c r="D53" i="2"/>
  <c r="F53" i="2" s="1"/>
  <c r="F63" i="2"/>
  <c r="D91" i="2"/>
  <c r="F91" i="2" s="1"/>
  <c r="F281" i="2"/>
  <c r="D275" i="2"/>
  <c r="D265" i="2" s="1"/>
  <c r="D244" i="2"/>
  <c r="D318" i="2"/>
  <c r="F318" i="2" s="1"/>
  <c r="F304" i="2"/>
  <c r="D330" i="2"/>
  <c r="F330" i="2" s="1"/>
  <c r="D315" i="2"/>
  <c r="F315" i="2" s="1"/>
  <c r="F311" i="2"/>
  <c r="D364" i="2"/>
  <c r="D17" i="5"/>
  <c r="E15" i="5"/>
  <c r="D24" i="5"/>
  <c r="F24" i="5" l="1"/>
  <c r="F25" i="5"/>
  <c r="F202" i="2"/>
  <c r="F14" i="5"/>
  <c r="E13" i="5"/>
  <c r="F244" i="2"/>
  <c r="F16" i="2"/>
  <c r="D301" i="2"/>
  <c r="F305" i="2"/>
  <c r="D108" i="2"/>
  <c r="F108" i="2" s="1"/>
  <c r="D352" i="2"/>
  <c r="F352" i="2" s="1"/>
  <c r="F364" i="2"/>
  <c r="E342" i="2"/>
  <c r="F343" i="2"/>
  <c r="F265" i="2"/>
  <c r="F275" i="2"/>
  <c r="D128" i="2"/>
  <c r="F128" i="2" s="1"/>
  <c r="D167" i="2"/>
  <c r="F167" i="2" s="1"/>
  <c r="F182" i="2"/>
  <c r="D201" i="2"/>
  <c r="F201" i="2" s="1"/>
  <c r="D15" i="5"/>
  <c r="D13" i="5"/>
  <c r="F13" i="5" l="1"/>
  <c r="F15" i="2"/>
  <c r="D13" i="2"/>
  <c r="E341" i="2"/>
  <c r="F342" i="2"/>
  <c r="F28" i="1"/>
  <c r="F29" i="1"/>
  <c r="F163" i="1"/>
  <c r="F164" i="1"/>
  <c r="F165" i="1"/>
  <c r="F166" i="1"/>
  <c r="F167" i="1"/>
  <c r="F184" i="1"/>
  <c r="F191" i="1"/>
  <c r="F199" i="1"/>
  <c r="F200" i="1"/>
  <c r="F205" i="1"/>
  <c r="E302" i="2" l="1"/>
  <c r="E301" i="2" s="1"/>
  <c r="E340" i="2"/>
  <c r="F340" i="2" s="1"/>
  <c r="F341" i="2"/>
  <c r="F302" i="2"/>
  <c r="E13" i="2" l="1"/>
  <c r="F301" i="2"/>
  <c r="E378" i="2" l="1"/>
  <c r="F13" i="2"/>
</calcChain>
</file>

<file path=xl/sharedStrings.xml><?xml version="1.0" encoding="utf-8"?>
<sst xmlns="http://schemas.openxmlformats.org/spreadsheetml/2006/main" count="1990" uniqueCount="890">
  <si>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</si>
  <si>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</si>
  <si>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</si>
  <si>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</si>
  <si>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</si>
  <si>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</si>
  <si>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</si>
  <si>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</si>
  <si>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</si>
  <si>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</si>
  <si>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</si>
  <si>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</si>
  <si>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</si>
  <si>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</si>
  <si>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</si>
  <si>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</si>
  <si>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</si>
  <si>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</si>
  <si>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</si>
  <si>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</si>
  <si>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</si>
  <si>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</si>
  <si>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</si>
  <si>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</si>
  <si>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</si>
  <si>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</si>
  <si>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</si>
  <si>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</si>
  <si>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</si>
  <si>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</si>
  <si>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</si>
  <si>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</si>
  <si>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</si>
  <si>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</si>
  <si>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</si>
  <si>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</si>
  <si>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</si>
  <si>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</si>
  <si>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</si>
  <si>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</si>
  <si>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</si>
  <si>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</si>
  <si>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</si>
  <si>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</si>
  <si>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</si>
  <si>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</si>
  <si>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</si>
  <si>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</si>
  <si>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</si>
  <si>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</si>
  <si>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</si>
  <si>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</si>
  <si>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</si>
  <si>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</si>
  <si>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</si>
  <si>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</si>
  <si>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</si>
  <si>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</si>
  <si>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</si>
  <si>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</si>
  <si>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</si>
  <si>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</si>
  <si>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</si>
  <si>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</si>
  <si>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</si>
  <si>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</si>
  <si>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</si>
  <si>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</si>
  <si>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</si>
  <si>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</si>
  <si>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</si>
  <si>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</si>
  <si>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</si>
  <si>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</si>
  <si>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</si>
  <si>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</si>
  <si>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</si>
  <si>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</si>
  <si>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</si>
  <si>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</si>
  <si>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</si>
  <si>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</si>
  <si>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</si>
  <si>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</si>
  <si>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</si>
  <si>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</si>
  <si>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</si>
  <si>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</si>
  <si>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</si>
  <si>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</si>
  <si>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</si>
  <si>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</si>
  <si>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</si>
  <si>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</si>
  <si>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</si>
  <si>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</si>
  <si>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</si>
  <si>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</si>
  <si>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</si>
  <si>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</si>
  <si>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</si>
  <si>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</si>
  <si>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</si>
  <si>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</si>
  <si>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</si>
  <si>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</si>
  <si>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</si>
  <si>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</si>
  <si>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</si>
  <si>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</si>
  <si>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</si>
  <si>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</si>
  <si>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</si>
  <si>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</si>
  <si>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</si>
  <si>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</si>
  <si>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</si>
  <si>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</si>
  <si>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</si>
  <si>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</si>
  <si>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</si>
  <si>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</si>
  <si>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</si>
  <si>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</si>
  <si>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</si>
  <si>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</si>
  <si>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</si>
  <si>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</si>
  <si>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</si>
  <si>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</si>
  <si>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</si>
  <si>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</si>
  <si>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</si>
  <si>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</si>
  <si>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</si>
  <si>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</si>
  <si>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</si>
  <si>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</si>
  <si>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</si>
  <si>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</si>
  <si>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</si>
  <si>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</si>
  <si>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</si>
  <si>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</si>
  <si>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</si>
  <si>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</si>
  <si>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</si>
  <si>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</si>
  <si>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</si>
  <si>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</si>
  <si>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</si>
  <si>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</si>
  <si>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</si>
  <si>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</si>
  <si>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</si>
  <si>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</si>
  <si>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</si>
  <si>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</si>
  <si>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</si>
  <si>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</si>
  <si>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</si>
  <si>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</si>
  <si>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</si>
  <si>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</si>
  <si>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</si>
  <si>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</si>
  <si>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</si>
  <si>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</si>
  <si>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</si>
  <si>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</si>
  <si>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</si>
  <si>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</si>
  <si>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</si>
  <si>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</si>
  <si>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</si>
  <si>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</si>
  <si>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</si>
  <si>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</si>
  <si>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</si>
  <si>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</si>
  <si>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</si>
  <si>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</si>
  <si>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</si>
  <si>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</si>
  <si>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</si>
  <si>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</si>
  <si>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</si>
  <si>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</si>
  <si>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</si>
  <si>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</si>
  <si>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</si>
  <si>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</si>
  <si>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</si>
  <si>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</si>
  <si>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</si>
  <si>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</si>
  <si>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</si>
  <si>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</si>
  <si>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</si>
  <si>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</si>
  <si>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</si>
  <si>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</si>
  <si>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</si>
  <si>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</si>
  <si>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</si>
  <si>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</si>
  <si>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</si>
  <si>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</si>
  <si>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</si>
  <si>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</si>
  <si>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</si>
  <si>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</si>
  <si>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</si>
  <si>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</si>
  <si>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</si>
  <si>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</si>
  <si>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</si>
  <si>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</si>
  <si>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</si>
  <si>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</si>
  <si>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</si>
  <si>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</si>
  <si>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</si>
  <si>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</si>
  <si>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</si>
  <si>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</si>
  <si>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</si>
  <si>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</si>
  <si>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</si>
  <si>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</si>
  <si>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</si>
  <si>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</si>
  <si>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</si>
  <si>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</si>
  <si>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</si>
  <si>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</si>
  <si>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</si>
  <si>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</si>
  <si>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</si>
  <si>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</si>
  <si>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</si>
  <si>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</si>
  <si>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</si>
  <si>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</si>
  <si>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</si>
  <si>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</si>
  <si>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</si>
  <si>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</si>
  <si>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</si>
  <si>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</si>
  <si>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</si>
  <si>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</si>
  <si>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</si>
  <si>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</si>
  <si>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</si>
  <si>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</si>
  <si>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</si>
  <si>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</si>
  <si>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</si>
  <si>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</si>
  <si>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</si>
  <si>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</si>
  <si>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</si>
  <si>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</si>
  <si>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</si>
  <si>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</si>
  <si>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</si>
  <si>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</si>
  <si>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</si>
  <si>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</si>
  <si>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</si>
  <si>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</si>
  <si>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</si>
  <si>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</si>
  <si>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</si>
  <si>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</si>
  <si>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</si>
  <si>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</si>
  <si>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</si>
  <si>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</si>
  <si>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</si>
  <si>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</si>
  <si>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</si>
  <si>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</si>
  <si>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</si>
  <si>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</si>
  <si>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</si>
  <si>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</si>
  <si>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</si>
  <si>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</si>
  <si>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</si>
  <si>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</si>
  <si>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</si>
  <si>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</si>
  <si>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</si>
  <si>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</si>
  <si>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</si>
  <si>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</si>
  <si>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</si>
  <si>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</si>
  <si>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</si>
  <si>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</si>
  <si>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</si>
  <si>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</si>
  <si>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</si>
  <si>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</si>
  <si>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</si>
  <si>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</si>
  <si>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</si>
  <si>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</si>
  <si>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</si>
  <si>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</si>
  <si>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</si>
  <si>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</si>
  <si>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</si>
  <si>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</si>
  <si>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</si>
  <si>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</si>
  <si>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</si>
  <si>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</si>
  <si>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</si>
  <si>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</si>
  <si>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</si>
  <si>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</si>
  <si>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</si>
  <si>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</si>
  <si>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</si>
  <si>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</si>
  <si>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</si>
  <si>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</si>
  <si>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</si>
  <si>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</si>
  <si>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</si>
  <si>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</si>
  <si>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</si>
  <si>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</si>
  <si>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</si>
  <si>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</si>
  <si>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</si>
  <si>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</si>
  <si>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</si>
  <si>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</si>
  <si>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</si>
  <si>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</si>
  <si>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</si>
  <si>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</si>
  <si>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</si>
  <si>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</si>
  <si>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</si>
  <si>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</si>
  <si>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</si>
  <si>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</si>
  <si>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</si>
  <si>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</si>
  <si>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</si>
  <si>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</si>
  <si>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</si>
  <si>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</si>
  <si>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</si>
  <si>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</si>
  <si>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</si>
  <si>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</si>
  <si>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</si>
  <si>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</si>
  <si>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</si>
  <si>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</si>
  <si>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</si>
  <si>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</si>
  <si>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</si>
  <si>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</si>
  <si>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</si>
  <si>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</si>
  <si>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</si>
  <si>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</si>
  <si>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</si>
  <si>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</si>
  <si>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</si>
  <si>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</si>
  <si>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</si>
  <si>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</si>
  <si>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</si>
  <si>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</si>
  <si>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</si>
  <si>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</si>
  <si>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</si>
  <si>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</si>
  <si>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</si>
  <si>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</si>
  <si>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</si>
  <si>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</si>
  <si>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</si>
  <si>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</si>
  <si>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</si>
  <si>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</si>
  <si>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</si>
  <si>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</si>
  <si>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</si>
  <si>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</si>
  <si>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</si>
  <si>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</si>
  <si>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</si>
  <si>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</si>
  <si>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</si>
  <si>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</si>
  <si>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</si>
  <si>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</si>
  <si>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</si>
  <si>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</si>
  <si>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</si>
  <si>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</si>
  <si>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</si>
  <si>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</si>
  <si>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</si>
  <si>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</si>
  <si>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</si>
  <si>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</si>
  <si>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</si>
  <si>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</si>
  <si>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</si>
  <si>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</si>
  <si>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</si>
  <si>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</si>
  <si>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</si>
  <si>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</si>
  <si>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</si>
  <si>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</si>
  <si>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</si>
  <si>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</si>
  <si>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</si>
  <si>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</si>
  <si>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</si>
  <si>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</si>
  <si>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</si>
  <si>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</si>
  <si>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</si>
  <si>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</si>
  <si>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</si>
  <si>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</si>
  <si>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</si>
  <si>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</si>
  <si>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</si>
  <si>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</si>
  <si>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</si>
  <si>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</si>
  <si>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</si>
  <si>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</si>
  <si>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</si>
  <si>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</si>
  <si>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</si>
  <si>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</si>
  <si>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</si>
  <si>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</si>
  <si>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</si>
  <si>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</si>
  <si>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</si>
  <si>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</si>
  <si>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</si>
  <si>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</si>
  <si>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</si>
  <si>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</si>
  <si>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</si>
  <si>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</si>
  <si>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</si>
  <si>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</si>
  <si>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</si>
  <si>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</si>
  <si>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</si>
  <si>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</si>
  <si>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</si>
  <si>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</si>
  <si>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</si>
  <si>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</si>
  <si>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</si>
  <si>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</si>
  <si>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</si>
  <si>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</si>
  <si>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</si>
  <si>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</si>
  <si>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</si>
  <si>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</si>
  <si>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</si>
  <si>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</si>
  <si>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</si>
  <si>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</si>
  <si>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</si>
  <si>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</si>
  <si>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</si>
  <si>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</si>
  <si>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</si>
  <si>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</si>
  <si>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</si>
  <si>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</si>
  <si>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</si>
  <si>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</si>
  <si>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</si>
  <si>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</si>
  <si>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</si>
  <si>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</si>
  <si>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</si>
  <si>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</si>
  <si>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</si>
  <si>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</si>
  <si>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</si>
  <si>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</si>
  <si>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</si>
  <si>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</si>
  <si>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</si>
  <si>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</si>
  <si>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</si>
  <si>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</si>
  <si>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</si>
  <si>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</si>
  <si>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</si>
  <si>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</si>
  <si>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</si>
  <si>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</si>
  <si>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</si>
  <si>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</si>
  <si>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</si>
  <si>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</si>
  <si>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</si>
  <si>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</si>
  <si>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</si>
  <si>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</si>
  <si>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</si>
  <si>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</si>
  <si>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</si>
  <si>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</si>
  <si>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</si>
  <si>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</si>
  <si>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</si>
  <si>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</si>
  <si>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</si>
  <si>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</si>
  <si>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</si>
  <si>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</si>
  <si>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</si>
  <si>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</si>
  <si>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</si>
  <si>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</si>
  <si>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</si>
  <si>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</si>
  <si>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</si>
  <si>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</si>
  <si>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</si>
  <si>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</si>
  <si>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</si>
  <si>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</si>
  <si>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</si>
  <si>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</si>
  <si>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</si>
  <si>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</si>
  <si>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</si>
  <si>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</si>
  <si>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</si>
  <si>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</si>
  <si>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</si>
  <si>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</si>
  <si>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</si>
  <si>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</si>
  <si>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</si>
  <si>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</si>
  <si>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</si>
  <si>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</si>
  <si>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</si>
  <si>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</si>
  <si>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</si>
  <si>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</si>
  <si>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</si>
  <si>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</si>
  <si>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</si>
  <si>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</si>
  <si>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</si>
  <si>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</si>
  <si>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</si>
  <si>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</si>
  <si>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</si>
  <si>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</si>
  <si>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</si>
  <si>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</si>
  <si>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</si>
  <si>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</si>
  <si>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</si>
  <si>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</si>
  <si>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</si>
  <si>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</si>
  <si>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</si>
  <si>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</si>
  <si>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</si>
  <si>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</si>
  <si>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</si>
  <si>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</si>
  <si>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</si>
  <si>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</si>
  <si>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</si>
  <si>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</si>
  <si>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</si>
  <si>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</si>
  <si>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</si>
  <si>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</si>
  <si>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</si>
  <si>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</si>
  <si>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</si>
  <si>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</si>
  <si>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</si>
  <si>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</si>
  <si>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</si>
  <si>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</si>
  <si>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</si>
  <si>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</si>
  <si>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</si>
  <si>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</si>
  <si>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</si>
  <si>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</si>
  <si>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</si>
  <si>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</si>
  <si>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</si>
  <si>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</si>
  <si>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</si>
  <si>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</si>
  <si>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</si>
  <si>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</si>
  <si>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</si>
  <si>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</si>
  <si>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</si>
  <si>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</si>
  <si>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</si>
  <si>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</si>
  <si>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</si>
  <si>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</si>
  <si>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</si>
  <si>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</si>
  <si>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</si>
  <si>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</si>
  <si>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</si>
  <si>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</si>
  <si>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</si>
  <si>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</si>
  <si>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</si>
  <si>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</si>
  <si>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</si>
  <si>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</si>
  <si>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</si>
  <si>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</si>
  <si>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</si>
  <si>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</si>
  <si>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</si>
  <si>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</si>
  <si>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</si>
  <si>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</si>
  <si>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</si>
  <si>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</si>
  <si>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</si>
  <si>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</si>
  <si>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</si>
  <si>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</si>
  <si>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</si>
  <si>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</si>
  <si>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</si>
  <si>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</si>
  <si>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</si>
  <si>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</si>
  <si>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</si>
  <si>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</si>
  <si>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</si>
  <si>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</si>
  <si>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</si>
  <si>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</si>
  <si>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</si>
  <si>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</si>
  <si>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</si>
  <si>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</si>
  <si>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</si>
  <si>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</si>
  <si>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</si>
  <si>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</si>
  <si>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</si>
  <si>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</si>
  <si>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</si>
  <si>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</si>
  <si>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</si>
  <si>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</si>
  <si>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</si>
  <si>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</si>
  <si>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</si>
  <si>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</si>
  <si>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</si>
  <si>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</si>
  <si>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</si>
  <si>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</si>
  <si>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</si>
  <si>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</si>
  <si>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</si>
  <si>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</si>
  <si>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</si>
  <si>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</si>
  <si>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</si>
  <si>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</si>
  <si>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</si>
  <si>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</si>
  <si>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</si>
  <si>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</si>
  <si>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</si>
  <si>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</si>
  <si>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</si>
  <si>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</si>
  <si>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</si>
  <si>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</si>
  <si>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</si>
  <si>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</si>
  <si>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</si>
  <si>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</si>
  <si>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</si>
  <si>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</si>
  <si>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</si>
  <si>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</si>
  <si>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</si>
  <si>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</si>
  <si>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</si>
  <si>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</si>
  <si>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</si>
  <si>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</si>
  <si>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</si>
  <si>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</si>
  <si>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</si>
  <si>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</si>
  <si>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</si>
  <si>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</si>
  <si>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</si>
  <si>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</si>
  <si>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</si>
  <si>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</si>
  <si>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</si>
  <si>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</si>
  <si>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</si>
  <si>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</si>
  <si>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</si>
  <si>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</si>
  <si>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</si>
  <si>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</si>
  <si>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</si>
  <si>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</si>
  <si>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</si>
  <si>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</si>
  <si>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</si>
  <si>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</si>
  <si>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</si>
  <si>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</si>
  <si>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</si>
  <si>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</si>
  <si>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</si>
  <si>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</si>
  <si>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</si>
  <si>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</si>
  <si>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</si>
  <si>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</si>
  <si>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</si>
  <si>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</si>
  <si>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</si>
  <si>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</si>
  <si>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875 11601203010000140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</si>
  <si>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</si>
  <si>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</si>
  <si>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</si>
  <si>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</si>
  <si>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</si>
  <si>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</si>
  <si>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</si>
  <si>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</si>
  <si>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</si>
  <si>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</si>
  <si>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</si>
  <si>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</si>
  <si>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</si>
  <si>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</si>
  <si>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</si>
  <si>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</si>
  <si>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</si>
  <si>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</si>
  <si>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</si>
  <si>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</si>
  <si>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</si>
  <si>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</si>
  <si>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</si>
  <si>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</si>
  <si>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</si>
  <si>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</si>
  <si>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</si>
  <si>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</si>
  <si>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</si>
  <si>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</si>
  <si>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</si>
  <si>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</si>
  <si>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</si>
  <si>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</si>
  <si>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</si>
  <si>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</si>
  <si>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</si>
  <si>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</si>
  <si>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</si>
  <si>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</si>
  <si>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</si>
  <si>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</si>
  <si>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</si>
  <si>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Периодичность: месячная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</si>
  <si>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</si>
  <si>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</si>
  <si>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</si>
  <si>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</si>
  <si>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</si>
  <si>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</si>
  <si>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</si>
  <si>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</si>
  <si>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</si>
  <si>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</si>
  <si>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</si>
  <si>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</si>
  <si>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</si>
  <si>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</si>
  <si>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</si>
  <si>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</si>
  <si>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</si>
  <si>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</si>
  <si>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</si>
  <si>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</si>
  <si>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</si>
  <si>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</si>
  <si>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</si>
  <si>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>Заместитель начальника управления — начальник отдела бюджетного планирования Финансового управления администрации городского округа «Вуктыл»</t>
  </si>
  <si>
    <t>Бобрецова Н.Г.</t>
  </si>
  <si>
    <t>Руководитель финансово-экономической</t>
  </si>
  <si>
    <t xml:space="preserve">000 0804 0000000000 200 </t>
  </si>
  <si>
    <t xml:space="preserve">000 0804 0000000000 240 </t>
  </si>
  <si>
    <t xml:space="preserve">000 0804 0000000000 244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</si>
  <si>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</si>
  <si>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</si>
  <si>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</si>
  <si>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000 0107 0000000000 880 </t>
  </si>
  <si>
    <t xml:space="preserve">000 0107 0000000000 800 </t>
  </si>
  <si>
    <t>Специальные расходы</t>
  </si>
  <si>
    <t xml:space="preserve">000 0100 0000000000 880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</si>
  <si>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</si>
  <si>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</si>
  <si>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</si>
  <si>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000 0700 0000000000 853 </t>
  </si>
  <si>
    <t>на 01.08.2020 г.</t>
  </si>
  <si>
    <t>000 20225519040000150</t>
  </si>
  <si>
    <t xml:space="preserve"> 923 20225519040000150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</si>
  <si>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</si>
  <si>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</si>
  <si>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992 20216549040000150</t>
  </si>
  <si>
    <t>000 20216549000000150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</si>
  <si>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</si>
  <si>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</si>
  <si>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048 11610123010000140</t>
  </si>
  <si>
    <t xml:space="preserve"> 890 11601203010000140</t>
  </si>
  <si>
    <t xml:space="preserve"> 000 11601063010101 140</t>
  </si>
  <si>
    <t xml:space="preserve"> 890 11601063010101 140</t>
  </si>
  <si>
    <t xml:space="preserve"> 890 11601143019000140</t>
  </si>
  <si>
    <t xml:space="preserve"> 000 11601143010000140</t>
  </si>
  <si>
    <t xml:space="preserve"> 890 11601133019000140</t>
  </si>
  <si>
    <t xml:space="preserve"> 890 11601073010017140</t>
  </si>
  <si>
    <t xml:space="preserve"> 000 11601073010000140</t>
  </si>
  <si>
    <t xml:space="preserve"> 875 11601203019000140</t>
  </si>
  <si>
    <t xml:space="preserve"> 923 11301994040000130</t>
  </si>
  <si>
    <t xml:space="preserve"> 000 11301994040000130</t>
  </si>
  <si>
    <t>000 11301000000000130</t>
  </si>
  <si>
    <t xml:space="preserve"> 852 11105326040000120</t>
  </si>
  <si>
    <t xml:space="preserve"> 000 11105326040000120</t>
  </si>
  <si>
    <t>00011105300000000120</t>
  </si>
  <si>
    <t xml:space="preserve"> 823 10807150011000110</t>
  </si>
  <si>
    <t xml:space="preserve"> 000 10807150011000110</t>
  </si>
  <si>
    <t xml:space="preserve"> 182 10501011013000110</t>
  </si>
  <si>
    <t xml:space="preserve"> 182 10501012012100110</t>
  </si>
  <si>
    <t xml:space="preserve"> 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</si>
  <si>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</si>
  <si>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</si>
  <si>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</si>
  <si>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</si>
  <si>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</si>
  <si>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</si>
  <si>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</si>
  <si>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</si>
  <si>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00011301990000000130</t>
  </si>
  <si>
    <t>Прочие доходы от оказания платных услуг (работ)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</si>
  <si>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</si>
  <si>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</si>
  <si>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Государственная пошлина за выдачу разрешения на установку рекламной конструкции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</si>
  <si>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</si>
  <si>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r>
      <t xml:space="preserve">" 21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август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</si>
</sst>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  <xf numFmtId="4" fontId="9" fillId="0" borderId="57">
      <alignment horizontal="right" vertical="top" shrinkToFit="1"/>
    </xf>
    <xf numFmtId="4" fontId="27" fillId="3" borderId="36">
      <alignment horizontal="right" vertical="top" shrinkToFit="1"/>
    </xf>
    <xf numFmtId="49" fontId="28" fillId="0" borderId="58">
      <alignment horizontal="center" vertical="top" shrinkToFit="1"/>
    </xf>
  </cellStyleXfs>
  <cellXfs count="231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" fontId="8" fillId="2" borderId="25" xfId="0" applyNumberFormat="1" applyFont="1" applyFill="1" applyBorder="1" applyAlignment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left" wrapText="1"/>
    </xf>
    <xf numFmtId="49" fontId="23" fillId="2" borderId="21" xfId="0" applyNumberFormat="1" applyFont="1" applyFill="1" applyBorder="1" applyAlignment="1" applyProtection="1">
      <alignment horizontal="center" wrapText="1"/>
    </xf>
    <xf numFmtId="0" fontId="23" fillId="2" borderId="21" xfId="0" applyNumberFormat="1" applyFont="1" applyFill="1" applyBorder="1" applyAlignment="1" applyProtection="1">
      <alignment horizontal="center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left" wrapText="1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left" wrapText="1"/>
    </xf>
    <xf numFmtId="49" fontId="19" fillId="2" borderId="56" xfId="20" applyNumberFormat="1" applyFont="1" applyFill="1" applyBorder="1" applyAlignment="1" applyProtection="1">
      <alignment horizontal="left" wrapText="1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" fontId="24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Protection="1">
      <alignment horizontal="center" vertical="center" shrinkToFit="1"/>
    </xf>
    <xf numFmtId="4" fontId="26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Alignment="1" applyProtection="1">
      <alignment horizontal="center" shrinkToFit="1"/>
    </xf>
    <xf numFmtId="0" fontId="14" fillId="2" borderId="0" xfId="0" applyFont="1" applyFill="1" applyAlignment="1"/>
    <xf numFmtId="49" fontId="17" fillId="2" borderId="21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" fontId="26" fillId="2" borderId="15" xfId="0" applyNumberFormat="1" applyFont="1" applyFill="1" applyBorder="1" applyAlignment="1" applyProtection="1">
      <alignment horizontal="right"/>
    </xf>
    <xf numFmtId="4" fontId="9" fillId="2" borderId="21" xfId="21" applyNumberFormat="1" applyFill="1" applyBorder="1" applyAlignment="1" applyProtection="1">
      <alignment horizontal="right" shrinkToFit="1"/>
    </xf>
    <xf numFmtId="4" fontId="26" fillId="2" borderId="21" xfId="0" applyNumberFormat="1" applyFont="1" applyFill="1" applyBorder="1" applyAlignment="1">
      <alignment wrapText="1"/>
    </xf>
    <xf numFmtId="4" fontId="23" fillId="2" borderId="21" xfId="0" applyNumberFormat="1" applyFont="1" applyFill="1" applyBorder="1" applyAlignment="1">
      <alignment wrapText="1"/>
    </xf>
    <xf numFmtId="4" fontId="24" fillId="2" borderId="0" xfId="0" applyNumberFormat="1" applyFont="1" applyFill="1" applyBorder="1" applyAlignment="1">
      <alignment wrapText="1"/>
    </xf>
    <xf numFmtId="0" fontId="3" fillId="2" borderId="21" xfId="0" applyFont="1" applyFill="1" applyBorder="1" applyAlignment="1" applyProtection="1">
      <alignment horizontal="right"/>
    </xf>
    <xf numFmtId="4" fontId="29" fillId="2" borderId="36" xfId="0" applyNumberFormat="1" applyFont="1" applyFill="1" applyBorder="1" applyAlignment="1">
      <alignment horizontal="right"/>
    </xf>
    <xf numFmtId="4" fontId="16" fillId="2" borderId="21" xfId="0" applyNumberFormat="1" applyFont="1" applyFill="1" applyBorder="1" applyAlignment="1">
      <alignment wrapText="1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25" fillId="2" borderId="21" xfId="0" applyNumberFormat="1" applyFont="1" applyFill="1" applyBorder="1" applyAlignment="1" applyProtection="1">
      <alignment horizontal="right"/>
    </xf>
    <xf numFmtId="4" fontId="23" fillId="2" borderId="21" xfId="0" applyNumberFormat="1" applyFont="1" applyFill="1" applyBorder="1" applyAlignment="1" applyProtection="1">
      <alignment horizontal="right"/>
    </xf>
    <xf numFmtId="4" fontId="17" fillId="2" borderId="21" xfId="0" applyNumberFormat="1" applyFont="1" applyFill="1" applyBorder="1" applyAlignment="1">
      <alignment wrapText="1"/>
    </xf>
    <xf numFmtId="4" fontId="29" fillId="2" borderId="47" xfId="0" applyNumberFormat="1" applyFont="1" applyFill="1" applyBorder="1" applyAlignment="1">
      <alignment horizontal="right"/>
    </xf>
    <xf numFmtId="49" fontId="23" fillId="2" borderId="36" xfId="0" applyNumberFormat="1" applyFont="1" applyFill="1" applyBorder="1" applyAlignment="1">
      <alignment horizontal="left" wrapText="1"/>
    </xf>
    <xf numFmtId="49" fontId="19" fillId="2" borderId="36" xfId="0" applyNumberFormat="1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11" fillId="2" borderId="24" xfId="0" applyNumberFormat="1" applyFont="1" applyFill="1" applyBorder="1" applyAlignment="1" applyProtection="1">
      <alignment horizontal="right"/>
    </xf>
    <xf numFmtId="4" fontId="21" fillId="4" borderId="0" xfId="0" applyNumberFormat="1" applyFont="1" applyFill="1"/>
    <xf numFmtId="0" fontId="21" fillId="4" borderId="0" xfId="0" applyFont="1" applyFill="1"/>
    <xf numFmtId="0" fontId="19" fillId="4" borderId="0" xfId="0" applyFont="1" applyFill="1"/>
    <xf numFmtId="4" fontId="31" fillId="2" borderId="36" xfId="0" applyNumberFormat="1" applyFont="1" applyFill="1" applyBorder="1" applyAlignment="1">
      <alignment horizontal="right"/>
    </xf>
    <xf numFmtId="4" fontId="18" fillId="2" borderId="21" xfId="0" applyNumberFormat="1" applyFont="1" applyFill="1" applyBorder="1" applyAlignment="1">
      <alignment wrapText="1"/>
    </xf>
    <xf numFmtId="4" fontId="6" fillId="2" borderId="36" xfId="0" applyNumberFormat="1" applyFont="1" applyFill="1" applyBorder="1" applyAlignment="1">
      <alignment horizontal="right"/>
    </xf>
    <xf numFmtId="49" fontId="19" fillId="2" borderId="21" xfId="0" applyNumberFormat="1" applyFont="1" applyFill="1" applyBorder="1" applyAlignment="1" applyProtection="1">
      <alignment horizontal="left" wrapText="1"/>
    </xf>
    <xf numFmtId="49" fontId="24" fillId="2" borderId="21" xfId="0" applyNumberFormat="1" applyFont="1" applyFill="1" applyBorder="1" applyAlignment="1" applyProtection="1">
      <alignment horizontal="left" wrapText="1"/>
    </xf>
    <xf numFmtId="49" fontId="9" fillId="2" borderId="58" xfId="23" applyNumberFormat="1" applyFont="1" applyFill="1" applyAlignment="1" applyProtection="1">
      <alignment horizontal="center" shrinkToFit="1"/>
    </xf>
    <xf numFmtId="49" fontId="9" fillId="2" borderId="58" xfId="23" applyNumberFormat="1" applyFont="1" applyFill="1" applyAlignment="1" applyProtection="1">
      <alignment horizontal="center" vertical="center" shrinkToFit="1"/>
    </xf>
    <xf numFmtId="49" fontId="18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center"/>
    </xf>
    <xf numFmtId="4" fontId="29" fillId="2" borderId="42" xfId="0" applyNumberFormat="1" applyFont="1" applyFill="1" applyBorder="1" applyAlignment="1">
      <alignment horizontal="right"/>
    </xf>
    <xf numFmtId="4" fontId="29" fillId="2" borderId="21" xfId="0" applyNumberFormat="1" applyFont="1" applyFill="1" applyBorder="1" applyAlignment="1">
      <alignment horizontal="right"/>
    </xf>
    <xf numFmtId="4" fontId="30" fillId="2" borderId="36" xfId="0" applyNumberFormat="1" applyFont="1" applyFill="1" applyBorder="1" applyAlignment="1">
      <alignment horizontal="right"/>
    </xf>
    <xf numFmtId="4" fontId="18" fillId="2" borderId="21" xfId="0" applyNumberFormat="1" applyFont="1" applyFill="1" applyBorder="1" applyAlignment="1" applyProtection="1">
      <alignment horizontal="right"/>
    </xf>
    <xf numFmtId="4" fontId="18" fillId="2" borderId="21" xfId="17" applyNumberFormat="1" applyFont="1" applyFill="1" applyBorder="1" applyProtection="1">
      <alignment horizontal="right" vertical="center" shrinkToFit="1"/>
    </xf>
    <xf numFmtId="0" fontId="23" fillId="2" borderId="21" xfId="0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0" fontId="23" fillId="2" borderId="21" xfId="0" applyNumberFormat="1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showGridLines="0" tabSelected="1" view="pageBreakPreview" topLeftCell="A7" zoomScale="70" zoomScaleNormal="130" zoomScaleSheetLayoutView="70" workbookViewId="0">
      <selection activeCell="J32" sqref="J32"/>
    </sheetView>
  </sheetViews>
  <sheetFormatPr defaultColWidth="9.109375" defaultRowHeight="12.75" customHeight="1" x14ac:dyDescent="0.25"/>
  <cols>
    <col min="1" max="1" width="43.6640625" style="86" customWidth="1"/>
    <col min="2" max="2" width="6.109375" style="76" customWidth="1"/>
    <col min="3" max="3" width="25.6640625" style="75" customWidth="1"/>
    <col min="4" max="4" width="20" style="76" customWidth="1"/>
    <col min="5" max="5" width="15.88671875" style="81" customWidth="1"/>
    <col min="6" max="6" width="15.5546875" style="76" customWidth="1"/>
    <col min="7" max="7" width="14.44140625" style="76" customWidth="1"/>
    <col min="8" max="8" width="13.88671875" style="76" bestFit="1" customWidth="1"/>
    <col min="9" max="16384" width="9.109375" style="76"/>
  </cols>
  <sheetData>
    <row r="1" spans="1:6" ht="5.4" customHeight="1" x14ac:dyDescent="0.3">
      <c r="D1" s="153"/>
      <c r="E1" s="208"/>
      <c r="F1" s="208"/>
    </row>
    <row r="2" spans="1:6" ht="12.6" hidden="1" customHeight="1" x14ac:dyDescent="0.3">
      <c r="D2" s="153"/>
      <c r="E2" s="208"/>
      <c r="F2" s="208"/>
    </row>
    <row r="3" spans="1:6" ht="12.6" hidden="1" customHeight="1" x14ac:dyDescent="0.3">
      <c r="D3" s="153"/>
      <c r="E3" s="208"/>
      <c r="F3" s="208"/>
    </row>
    <row r="4" spans="1:6" ht="17.399999999999999" hidden="1" customHeight="1" x14ac:dyDescent="0.3">
      <c r="D4" s="153"/>
      <c r="E4" s="208"/>
      <c r="F4" s="208"/>
    </row>
    <row r="5" spans="1:6" ht="23.4" hidden="1" customHeight="1" x14ac:dyDescent="0.3">
      <c r="D5" s="153"/>
      <c r="E5" s="208"/>
      <c r="F5" s="208"/>
    </row>
    <row r="6" spans="1:6" ht="12.6" hidden="1" customHeight="1" x14ac:dyDescent="0.25"/>
    <row r="8" spans="1:6" ht="13.8" x14ac:dyDescent="0.25">
      <c r="A8" s="204"/>
      <c r="B8" s="204"/>
      <c r="C8" s="204"/>
      <c r="D8" s="204"/>
      <c r="E8" s="77"/>
      <c r="F8" s="52"/>
    </row>
    <row r="9" spans="1:6" ht="16.95" customHeight="1" x14ac:dyDescent="0.25">
      <c r="A9" s="204" t="s">
        <v>0</v>
      </c>
      <c r="B9" s="204"/>
      <c r="C9" s="204"/>
      <c r="D9" s="204"/>
      <c r="E9" s="78"/>
      <c r="F9" s="53" t="s">
        <v>1</v>
      </c>
    </row>
    <row r="10" spans="1:6" ht="13.2" x14ac:dyDescent="0.25">
      <c r="A10" s="84"/>
      <c r="B10" s="1"/>
      <c r="C10" s="72"/>
      <c r="D10" s="1"/>
      <c r="E10" s="79" t="s">
        <v>2</v>
      </c>
      <c r="F10" s="54" t="s">
        <v>3</v>
      </c>
    </row>
    <row r="11" spans="1:6" ht="13.2" x14ac:dyDescent="0.25">
      <c r="A11" s="205" t="s">
        <v>845</v>
      </c>
      <c r="B11" s="205"/>
      <c r="C11" s="205"/>
      <c r="D11" s="205"/>
      <c r="E11" s="78" t="s">
        <v>4</v>
      </c>
      <c r="F11" s="55">
        <v>44044</v>
      </c>
    </row>
    <row r="12" spans="1:6" ht="13.2" x14ac:dyDescent="0.25">
      <c r="A12" s="85"/>
      <c r="B12" s="4"/>
      <c r="C12" s="73"/>
      <c r="D12" s="4"/>
      <c r="E12" s="78" t="s">
        <v>6</v>
      </c>
      <c r="F12" s="56" t="s">
        <v>16</v>
      </c>
    </row>
    <row r="13" spans="1:6" ht="13.2" customHeight="1" x14ac:dyDescent="0.25">
      <c r="A13" s="84" t="s">
        <v>7</v>
      </c>
      <c r="B13" s="206" t="s">
        <v>13</v>
      </c>
      <c r="C13" s="206"/>
      <c r="D13" s="206"/>
      <c r="E13" s="78" t="s">
        <v>8</v>
      </c>
      <c r="F13" s="56" t="s">
        <v>17</v>
      </c>
    </row>
    <row r="14" spans="1:6" ht="13.2" customHeight="1" x14ac:dyDescent="0.25">
      <c r="A14" s="84" t="s">
        <v>9</v>
      </c>
      <c r="B14" s="207" t="s">
        <v>14</v>
      </c>
      <c r="C14" s="207"/>
      <c r="D14" s="207"/>
      <c r="E14" s="78" t="s">
        <v>10</v>
      </c>
      <c r="F14" s="58" t="s">
        <v>18</v>
      </c>
    </row>
    <row r="15" spans="1:6" ht="13.2" x14ac:dyDescent="0.25">
      <c r="A15" s="84" t="s">
        <v>804</v>
      </c>
      <c r="B15" s="57"/>
      <c r="C15" s="74"/>
      <c r="D15" s="59"/>
      <c r="E15" s="78"/>
      <c r="F15" s="60"/>
    </row>
    <row r="16" spans="1:6" ht="13.2" x14ac:dyDescent="0.25">
      <c r="A16" s="84" t="s">
        <v>15</v>
      </c>
      <c r="B16" s="57"/>
      <c r="C16" s="74"/>
      <c r="D16" s="59" t="s">
        <v>702</v>
      </c>
      <c r="E16" s="78" t="s">
        <v>11</v>
      </c>
      <c r="F16" s="61" t="s">
        <v>12</v>
      </c>
    </row>
    <row r="17" spans="1:8" ht="20.25" customHeight="1" x14ac:dyDescent="0.25">
      <c r="A17" s="203" t="s">
        <v>19</v>
      </c>
      <c r="B17" s="203"/>
      <c r="C17" s="203"/>
      <c r="D17" s="203"/>
      <c r="E17" s="80"/>
      <c r="F17" s="62"/>
    </row>
    <row r="18" spans="1:8" ht="4.2" customHeight="1" x14ac:dyDescent="0.25">
      <c r="A18" s="199" t="s">
        <v>20</v>
      </c>
      <c r="B18" s="199" t="s">
        <v>21</v>
      </c>
      <c r="C18" s="201" t="s">
        <v>22</v>
      </c>
      <c r="D18" s="200" t="s">
        <v>23</v>
      </c>
      <c r="E18" s="202" t="s">
        <v>24</v>
      </c>
      <c r="F18" s="200" t="s">
        <v>25</v>
      </c>
    </row>
    <row r="19" spans="1:8" ht="3.6" customHeight="1" x14ac:dyDescent="0.25">
      <c r="A19" s="199"/>
      <c r="B19" s="199"/>
      <c r="C19" s="201"/>
      <c r="D19" s="200"/>
      <c r="E19" s="202"/>
      <c r="F19" s="200"/>
    </row>
    <row r="20" spans="1:8" ht="3" customHeight="1" x14ac:dyDescent="0.25">
      <c r="A20" s="199"/>
      <c r="B20" s="199"/>
      <c r="C20" s="201"/>
      <c r="D20" s="200"/>
      <c r="E20" s="202"/>
      <c r="F20" s="200"/>
    </row>
    <row r="21" spans="1:8" ht="3" customHeight="1" x14ac:dyDescent="0.25">
      <c r="A21" s="199"/>
      <c r="B21" s="199"/>
      <c r="C21" s="201"/>
      <c r="D21" s="200"/>
      <c r="E21" s="202"/>
      <c r="F21" s="200"/>
    </row>
    <row r="22" spans="1:8" ht="3" customHeight="1" x14ac:dyDescent="0.25">
      <c r="A22" s="199"/>
      <c r="B22" s="199"/>
      <c r="C22" s="201"/>
      <c r="D22" s="200"/>
      <c r="E22" s="202"/>
      <c r="F22" s="200"/>
    </row>
    <row r="23" spans="1:8" ht="3" customHeight="1" x14ac:dyDescent="0.25">
      <c r="A23" s="199"/>
      <c r="B23" s="199"/>
      <c r="C23" s="201"/>
      <c r="D23" s="200"/>
      <c r="E23" s="202"/>
      <c r="F23" s="200"/>
    </row>
    <row r="24" spans="1:8" ht="23.4" customHeight="1" x14ac:dyDescent="0.25">
      <c r="A24" s="199"/>
      <c r="B24" s="199"/>
      <c r="C24" s="201"/>
      <c r="D24" s="200"/>
      <c r="E24" s="202"/>
      <c r="F24" s="200"/>
    </row>
    <row r="25" spans="1:8" ht="12.6" customHeight="1" x14ac:dyDescent="0.25">
      <c r="A25" s="125">
        <v>1</v>
      </c>
      <c r="B25" s="125">
        <v>2</v>
      </c>
      <c r="C25" s="126">
        <v>3</v>
      </c>
      <c r="D25" s="127" t="s">
        <v>26</v>
      </c>
      <c r="E25" s="128" t="s">
        <v>27</v>
      </c>
      <c r="F25" s="127" t="s">
        <v>28</v>
      </c>
    </row>
    <row r="26" spans="1:8" ht="13.2" x14ac:dyDescent="0.25">
      <c r="A26" s="129" t="s">
        <v>29</v>
      </c>
      <c r="B26" s="130" t="s">
        <v>30</v>
      </c>
      <c r="C26" s="131" t="s">
        <v>31</v>
      </c>
      <c r="D26" s="132">
        <v>846499464.75999999</v>
      </c>
      <c r="E26" s="132">
        <f>E28+E161</f>
        <v>499626651.96999997</v>
      </c>
      <c r="F26" s="132">
        <f>D26-E26</f>
        <v>346872812.79000002</v>
      </c>
      <c r="G26" s="82"/>
      <c r="H26" s="82"/>
    </row>
    <row r="27" spans="1:8" ht="14.4" customHeight="1" x14ac:dyDescent="0.25">
      <c r="A27" s="129" t="s">
        <v>32</v>
      </c>
      <c r="B27" s="130"/>
      <c r="C27" s="133"/>
      <c r="D27" s="132"/>
      <c r="E27" s="132"/>
      <c r="F27" s="132"/>
    </row>
    <row r="28" spans="1:8" s="83" customFormat="1" ht="15" customHeight="1" x14ac:dyDescent="0.25">
      <c r="A28" s="134" t="s">
        <v>33</v>
      </c>
      <c r="B28" s="135" t="s">
        <v>30</v>
      </c>
      <c r="C28" s="136" t="s">
        <v>34</v>
      </c>
      <c r="D28" s="137" t="s">
        <v>40</v>
      </c>
      <c r="E28" s="137">
        <f>E29++E47+E69+E81+E88+E104+E109+E117+E124+E128+E41</f>
        <v>129188352.88</v>
      </c>
      <c r="F28" s="137" t="str">
        <f>IF(OR(D28="-",IF(E28="-",0,E28)&gt;=IF(D28="-",0,D28)),"-",IF(D28="-",0,D28)-IF(E28="-",0,E28))</f>
        <v>-</v>
      </c>
      <c r="G28" s="122"/>
      <c r="H28" s="122"/>
    </row>
    <row r="29" spans="1:8" s="83" customFormat="1" ht="12.75" customHeight="1" x14ac:dyDescent="0.25">
      <c r="A29" s="134" t="s">
        <v>35</v>
      </c>
      <c r="B29" s="135" t="s">
        <v>30</v>
      </c>
      <c r="C29" s="136" t="s">
        <v>36</v>
      </c>
      <c r="D29" s="137" t="s">
        <v>40</v>
      </c>
      <c r="E29" s="137">
        <f>E30</f>
        <v>97195849.13000001</v>
      </c>
      <c r="F29" s="137" t="str">
        <f>IF(OR(D29="-",IF(E29="-",0,E29)&gt;=IF(D29="-",0,D29)),"-",IF(D29="-",0,D29)-IF(E29="-",0,E29))</f>
        <v>-</v>
      </c>
    </row>
    <row r="30" spans="1:8" ht="17.399999999999999" customHeight="1" x14ac:dyDescent="0.25">
      <c r="A30" s="129" t="s">
        <v>37</v>
      </c>
      <c r="B30" s="130" t="s">
        <v>30</v>
      </c>
      <c r="C30" s="133" t="s">
        <v>787</v>
      </c>
      <c r="D30" s="132" t="s">
        <v>40</v>
      </c>
      <c r="E30" s="132">
        <f>E31+E38+E35+E36+E37+E39+E40</f>
        <v>97195849.13000001</v>
      </c>
      <c r="F30" s="137" t="str">
        <f>IF(OR(D30="-",IF(E30="-",0,E30)&gt;=IF(D30="-",0,D30)),"-",IF(D30="-",0,D30)-IF(E30="-",0,E30))</f>
        <v>-</v>
      </c>
    </row>
    <row r="31" spans="1:8" ht="60.6" customHeight="1" x14ac:dyDescent="0.25">
      <c r="A31" s="129" t="s">
        <v>785</v>
      </c>
      <c r="B31" s="130" t="s">
        <v>30</v>
      </c>
      <c r="C31" s="133" t="s">
        <v>786</v>
      </c>
      <c r="D31" s="132" t="s">
        <v>40</v>
      </c>
      <c r="E31" s="132">
        <f>E32++E33+E34</f>
        <v>96841803.409999996</v>
      </c>
      <c r="F31" s="137" t="s">
        <v>40</v>
      </c>
    </row>
    <row r="32" spans="1:8" ht="78.599999999999994" customHeight="1" x14ac:dyDescent="0.25">
      <c r="A32" s="138" t="s">
        <v>38</v>
      </c>
      <c r="B32" s="130" t="s">
        <v>30</v>
      </c>
      <c r="C32" s="133" t="s">
        <v>39</v>
      </c>
      <c r="D32" s="137" t="s">
        <v>40</v>
      </c>
      <c r="E32" s="163">
        <v>96656290.480000004</v>
      </c>
      <c r="F32" s="137" t="str">
        <f t="shared" ref="F32:F47" si="0">IF(OR(D32="-",IF(E32="-",0,E32)&gt;=IF(D32="-",0,D32)),"-",IF(D32="-",0,D32)-IF(E32="-",0,E32))</f>
        <v>-</v>
      </c>
    </row>
    <row r="33" spans="1:6" ht="70.8" customHeight="1" x14ac:dyDescent="0.25">
      <c r="A33" s="138" t="s">
        <v>41</v>
      </c>
      <c r="B33" s="130" t="s">
        <v>30</v>
      </c>
      <c r="C33" s="133" t="s">
        <v>42</v>
      </c>
      <c r="D33" s="137" t="s">
        <v>40</v>
      </c>
      <c r="E33" s="163">
        <v>78702.11</v>
      </c>
      <c r="F33" s="137" t="str">
        <f t="shared" si="0"/>
        <v>-</v>
      </c>
    </row>
    <row r="34" spans="1:6" ht="79.8" customHeight="1" x14ac:dyDescent="0.25">
      <c r="A34" s="138" t="s">
        <v>43</v>
      </c>
      <c r="B34" s="130" t="s">
        <v>30</v>
      </c>
      <c r="C34" s="133" t="s">
        <v>44</v>
      </c>
      <c r="D34" s="132" t="s">
        <v>40</v>
      </c>
      <c r="E34" s="163">
        <v>106810.82</v>
      </c>
      <c r="F34" s="137" t="str">
        <f t="shared" si="0"/>
        <v>-</v>
      </c>
    </row>
    <row r="35" spans="1:6" ht="97.8" customHeight="1" x14ac:dyDescent="0.25">
      <c r="A35" s="138" t="s">
        <v>45</v>
      </c>
      <c r="B35" s="130" t="s">
        <v>30</v>
      </c>
      <c r="C35" s="133" t="s">
        <v>46</v>
      </c>
      <c r="D35" s="137" t="s">
        <v>40</v>
      </c>
      <c r="E35" s="163">
        <v>83051.38</v>
      </c>
      <c r="F35" s="137" t="str">
        <f t="shared" si="0"/>
        <v>-</v>
      </c>
    </row>
    <row r="36" spans="1:6" ht="87.6" customHeight="1" x14ac:dyDescent="0.25">
      <c r="A36" s="138" t="s">
        <v>47</v>
      </c>
      <c r="B36" s="130" t="s">
        <v>30</v>
      </c>
      <c r="C36" s="133" t="s">
        <v>48</v>
      </c>
      <c r="D36" s="137" t="s">
        <v>40</v>
      </c>
      <c r="E36" s="163">
        <v>1466.24</v>
      </c>
      <c r="F36" s="137" t="str">
        <f t="shared" si="0"/>
        <v>-</v>
      </c>
    </row>
    <row r="37" spans="1:6" ht="109.8" customHeight="1" x14ac:dyDescent="0.25">
      <c r="A37" s="138" t="s">
        <v>49</v>
      </c>
      <c r="B37" s="130" t="s">
        <v>30</v>
      </c>
      <c r="C37" s="133" t="s">
        <v>50</v>
      </c>
      <c r="D37" s="132" t="s">
        <v>40</v>
      </c>
      <c r="E37" s="163">
        <v>577.4</v>
      </c>
      <c r="F37" s="137" t="str">
        <f t="shared" si="0"/>
        <v>-</v>
      </c>
    </row>
    <row r="38" spans="1:6" ht="67.2" customHeight="1" x14ac:dyDescent="0.25">
      <c r="A38" s="138" t="s">
        <v>51</v>
      </c>
      <c r="B38" s="130" t="s">
        <v>30</v>
      </c>
      <c r="C38" s="133" t="s">
        <v>52</v>
      </c>
      <c r="D38" s="137" t="s">
        <v>40</v>
      </c>
      <c r="E38" s="163">
        <v>262594.15000000002</v>
      </c>
      <c r="F38" s="137" t="str">
        <f t="shared" si="0"/>
        <v>-</v>
      </c>
    </row>
    <row r="39" spans="1:6" ht="51.6" customHeight="1" x14ac:dyDescent="0.25">
      <c r="A39" s="129" t="s">
        <v>53</v>
      </c>
      <c r="B39" s="130" t="s">
        <v>30</v>
      </c>
      <c r="C39" s="133" t="s">
        <v>54</v>
      </c>
      <c r="D39" s="137" t="s">
        <v>40</v>
      </c>
      <c r="E39" s="163">
        <v>4132.01</v>
      </c>
      <c r="F39" s="137" t="str">
        <f t="shared" si="0"/>
        <v>-</v>
      </c>
    </row>
    <row r="40" spans="1:6" ht="57.6" customHeight="1" x14ac:dyDescent="0.25">
      <c r="A40" s="129" t="s">
        <v>55</v>
      </c>
      <c r="B40" s="130" t="s">
        <v>30</v>
      </c>
      <c r="C40" s="133" t="s">
        <v>56</v>
      </c>
      <c r="D40" s="132" t="s">
        <v>40</v>
      </c>
      <c r="E40" s="163">
        <v>2224.54</v>
      </c>
      <c r="F40" s="137" t="str">
        <f t="shared" si="0"/>
        <v>-</v>
      </c>
    </row>
    <row r="41" spans="1:6" s="83" customFormat="1" ht="27" customHeight="1" x14ac:dyDescent="0.25">
      <c r="A41" s="134" t="s">
        <v>57</v>
      </c>
      <c r="B41" s="135" t="s">
        <v>30</v>
      </c>
      <c r="C41" s="136" t="s">
        <v>649</v>
      </c>
      <c r="D41" s="137" t="s">
        <v>40</v>
      </c>
      <c r="E41" s="137">
        <f>E42</f>
        <v>3925946.3099999996</v>
      </c>
      <c r="F41" s="137" t="str">
        <f t="shared" si="0"/>
        <v>-</v>
      </c>
    </row>
    <row r="42" spans="1:6" s="83" customFormat="1" ht="31.2" customHeight="1" x14ac:dyDescent="0.25">
      <c r="A42" s="129" t="s">
        <v>58</v>
      </c>
      <c r="B42" s="130" t="s">
        <v>30</v>
      </c>
      <c r="C42" s="133" t="s">
        <v>698</v>
      </c>
      <c r="D42" s="137" t="s">
        <v>40</v>
      </c>
      <c r="E42" s="132">
        <f>E43+E44+E45+E46</f>
        <v>3925946.3099999996</v>
      </c>
      <c r="F42" s="137" t="str">
        <f t="shared" si="0"/>
        <v>-</v>
      </c>
    </row>
    <row r="43" spans="1:6" ht="91.2" customHeight="1" x14ac:dyDescent="0.25">
      <c r="A43" s="129" t="s">
        <v>59</v>
      </c>
      <c r="B43" s="130" t="s">
        <v>30</v>
      </c>
      <c r="C43" s="150" t="s">
        <v>60</v>
      </c>
      <c r="D43" s="132" t="s">
        <v>40</v>
      </c>
      <c r="E43" s="163">
        <v>1844960.72</v>
      </c>
      <c r="F43" s="137" t="str">
        <f t="shared" si="0"/>
        <v>-</v>
      </c>
    </row>
    <row r="44" spans="1:6" ht="102" customHeight="1" x14ac:dyDescent="0.25">
      <c r="A44" s="129" t="s">
        <v>61</v>
      </c>
      <c r="B44" s="130" t="s">
        <v>30</v>
      </c>
      <c r="C44" s="150" t="s">
        <v>62</v>
      </c>
      <c r="D44" s="137" t="s">
        <v>40</v>
      </c>
      <c r="E44" s="163">
        <v>12053.67</v>
      </c>
      <c r="F44" s="137" t="str">
        <f t="shared" si="0"/>
        <v>-</v>
      </c>
    </row>
    <row r="45" spans="1:6" ht="89.4" customHeight="1" x14ac:dyDescent="0.25">
      <c r="A45" s="138" t="s">
        <v>63</v>
      </c>
      <c r="B45" s="130" t="s">
        <v>30</v>
      </c>
      <c r="C45" s="150" t="s">
        <v>64</v>
      </c>
      <c r="D45" s="137" t="s">
        <v>40</v>
      </c>
      <c r="E45" s="163">
        <v>2434081.2599999998</v>
      </c>
      <c r="F45" s="137" t="str">
        <f t="shared" si="0"/>
        <v>-</v>
      </c>
    </row>
    <row r="46" spans="1:6" ht="86.4" customHeight="1" x14ac:dyDescent="0.25">
      <c r="A46" s="138" t="s">
        <v>65</v>
      </c>
      <c r="B46" s="130" t="s">
        <v>30</v>
      </c>
      <c r="C46" s="150" t="s">
        <v>66</v>
      </c>
      <c r="D46" s="132" t="s">
        <v>40</v>
      </c>
      <c r="E46" s="163">
        <v>-365149.34</v>
      </c>
      <c r="F46" s="137" t="str">
        <f t="shared" si="0"/>
        <v>-</v>
      </c>
    </row>
    <row r="47" spans="1:6" s="83" customFormat="1" ht="16.2" customHeight="1" x14ac:dyDescent="0.25">
      <c r="A47" s="134" t="s">
        <v>67</v>
      </c>
      <c r="B47" s="135" t="s">
        <v>30</v>
      </c>
      <c r="C47" s="136" t="s">
        <v>648</v>
      </c>
      <c r="D47" s="137" t="s">
        <v>40</v>
      </c>
      <c r="E47" s="137">
        <f>E48+E58+E63+E66</f>
        <v>5997848.5200000005</v>
      </c>
      <c r="F47" s="137" t="str">
        <f t="shared" si="0"/>
        <v>-</v>
      </c>
    </row>
    <row r="48" spans="1:6" s="83" customFormat="1" ht="28.5" customHeight="1" x14ac:dyDescent="0.25">
      <c r="A48" s="139" t="s">
        <v>716</v>
      </c>
      <c r="B48" s="140" t="s">
        <v>30</v>
      </c>
      <c r="C48" s="141" t="s">
        <v>717</v>
      </c>
      <c r="D48" s="142" t="s">
        <v>40</v>
      </c>
      <c r="E48" s="142">
        <f>E49+E54</f>
        <v>2465386.92</v>
      </c>
      <c r="F48" s="137" t="s">
        <v>40</v>
      </c>
    </row>
    <row r="49" spans="1:6" s="83" customFormat="1" ht="29.4" customHeight="1" x14ac:dyDescent="0.25">
      <c r="A49" s="129" t="s">
        <v>68</v>
      </c>
      <c r="B49" s="130" t="s">
        <v>30</v>
      </c>
      <c r="C49" s="133" t="s">
        <v>697</v>
      </c>
      <c r="D49" s="137" t="s">
        <v>40</v>
      </c>
      <c r="E49" s="132">
        <f>E50+E51+E52+E53</f>
        <v>2228450.5</v>
      </c>
      <c r="F49" s="137" t="str">
        <f>IF(OR(D49="-",IF(E49="-",0,E49)&gt;=IF(D49="-",0,D49)),"-",IF(D49="-",0,D49)-IF(E49="-",0,E49))</f>
        <v>-</v>
      </c>
    </row>
    <row r="50" spans="1:6" ht="48.6" customHeight="1" x14ac:dyDescent="0.25">
      <c r="A50" s="129" t="s">
        <v>660</v>
      </c>
      <c r="B50" s="130" t="s">
        <v>30</v>
      </c>
      <c r="C50" s="150" t="s">
        <v>659</v>
      </c>
      <c r="D50" s="132" t="s">
        <v>40</v>
      </c>
      <c r="E50" s="163">
        <v>2189198.71</v>
      </c>
      <c r="F50" s="137" t="str">
        <f>IF(OR(D50="-",IF(E50="-",0,E50)&gt;=IF(D50="-",0,D50)),"-",IF(D50="-",0,D50)-IF(E50="-",0,E50))</f>
        <v>-</v>
      </c>
    </row>
    <row r="51" spans="1:6" ht="40.5" customHeight="1" x14ac:dyDescent="0.25">
      <c r="A51" s="129" t="s">
        <v>719</v>
      </c>
      <c r="B51" s="130" t="s">
        <v>30</v>
      </c>
      <c r="C51" s="150" t="s">
        <v>718</v>
      </c>
      <c r="D51" s="132" t="s">
        <v>40</v>
      </c>
      <c r="E51" s="163">
        <v>37227.69</v>
      </c>
      <c r="F51" s="137" t="str">
        <f>IF(OR(D51="-",IF(E51="-",0,E51)&gt;=IF(D51="-",0,D51)),"-",IF(D51="-",0,D51)-IF(E51="-",0,E51))</f>
        <v>-</v>
      </c>
    </row>
    <row r="52" spans="1:6" ht="40.5" customHeight="1" x14ac:dyDescent="0.25">
      <c r="A52" s="186" t="s">
        <v>68</v>
      </c>
      <c r="B52" s="130" t="s">
        <v>30</v>
      </c>
      <c r="C52" s="143" t="s">
        <v>872</v>
      </c>
      <c r="D52" s="132" t="s">
        <v>40</v>
      </c>
      <c r="E52" s="163">
        <v>500</v>
      </c>
      <c r="F52" s="137"/>
    </row>
    <row r="53" spans="1:6" ht="50.4" customHeight="1" x14ac:dyDescent="0.25">
      <c r="A53" s="186" t="s">
        <v>888</v>
      </c>
      <c r="B53" s="130" t="s">
        <v>30</v>
      </c>
      <c r="C53" s="143" t="s">
        <v>873</v>
      </c>
      <c r="D53" s="132" t="s">
        <v>40</v>
      </c>
      <c r="E53" s="163">
        <v>1524.1</v>
      </c>
      <c r="F53" s="137"/>
    </row>
    <row r="54" spans="1:6" ht="40.5" customHeight="1" x14ac:dyDescent="0.25">
      <c r="A54" s="129" t="s">
        <v>721</v>
      </c>
      <c r="B54" s="130" t="s">
        <v>30</v>
      </c>
      <c r="C54" s="133" t="s">
        <v>720</v>
      </c>
      <c r="D54" s="132" t="s">
        <v>40</v>
      </c>
      <c r="E54" s="149">
        <f>E55+E56+E57</f>
        <v>236936.42</v>
      </c>
      <c r="F54" s="137" t="s">
        <v>40</v>
      </c>
    </row>
    <row r="55" spans="1:6" ht="66.599999999999994" customHeight="1" x14ac:dyDescent="0.25">
      <c r="A55" s="129" t="s">
        <v>723</v>
      </c>
      <c r="B55" s="130" t="s">
        <v>30</v>
      </c>
      <c r="C55" s="133" t="s">
        <v>722</v>
      </c>
      <c r="D55" s="132" t="s">
        <v>40</v>
      </c>
      <c r="E55" s="163">
        <v>234376</v>
      </c>
      <c r="F55" s="137" t="s">
        <v>40</v>
      </c>
    </row>
    <row r="56" spans="1:6" ht="61.8" customHeight="1" x14ac:dyDescent="0.25">
      <c r="A56" s="129" t="s">
        <v>725</v>
      </c>
      <c r="B56" s="130" t="s">
        <v>30</v>
      </c>
      <c r="C56" s="133" t="s">
        <v>724</v>
      </c>
      <c r="D56" s="132" t="s">
        <v>40</v>
      </c>
      <c r="E56" s="167">
        <v>2571.29</v>
      </c>
      <c r="F56" s="137" t="s">
        <v>40</v>
      </c>
    </row>
    <row r="57" spans="1:6" ht="75.599999999999994" customHeight="1" x14ac:dyDescent="0.25">
      <c r="A57" s="129" t="s">
        <v>813</v>
      </c>
      <c r="B57" s="130" t="s">
        <v>30</v>
      </c>
      <c r="C57" s="187" t="s">
        <v>812</v>
      </c>
      <c r="D57" s="132"/>
      <c r="E57" s="157">
        <v>-10.87</v>
      </c>
      <c r="F57" s="137"/>
    </row>
    <row r="58" spans="1:6" ht="30" customHeight="1" x14ac:dyDescent="0.25">
      <c r="A58" s="129" t="s">
        <v>69</v>
      </c>
      <c r="B58" s="130" t="s">
        <v>30</v>
      </c>
      <c r="C58" s="150" t="s">
        <v>696</v>
      </c>
      <c r="D58" s="137" t="s">
        <v>40</v>
      </c>
      <c r="E58" s="149">
        <f>E59+E60+E61+E62</f>
        <v>3423925.37</v>
      </c>
      <c r="F58" s="137" t="str">
        <f>IF(OR(D58="-",IF(E58="-",0,E58)&gt;=IF(D58="-",0,D58)),"-",IF(D58="-",0,D58)-IF(E58="-",0,E58))</f>
        <v>-</v>
      </c>
    </row>
    <row r="59" spans="1:6" ht="51" customHeight="1" x14ac:dyDescent="0.25">
      <c r="A59" s="129" t="s">
        <v>70</v>
      </c>
      <c r="B59" s="130" t="s">
        <v>30</v>
      </c>
      <c r="C59" s="150" t="s">
        <v>71</v>
      </c>
      <c r="D59" s="137" t="s">
        <v>40</v>
      </c>
      <c r="E59" s="163">
        <v>3399723.52</v>
      </c>
      <c r="F59" s="137" t="str">
        <f>IF(OR(D59="-",IF(E59="-",0,E59)&gt;=IF(D59="-",0,D59)),"-",IF(D59="-",0,D59)-IF(E59="-",0,E59))</f>
        <v>-</v>
      </c>
    </row>
    <row r="60" spans="1:6" ht="27" customHeight="1" x14ac:dyDescent="0.25">
      <c r="A60" s="129" t="s">
        <v>72</v>
      </c>
      <c r="B60" s="130" t="s">
        <v>30</v>
      </c>
      <c r="C60" s="150" t="s">
        <v>73</v>
      </c>
      <c r="D60" s="132" t="s">
        <v>40</v>
      </c>
      <c r="E60" s="163">
        <v>12762.35</v>
      </c>
      <c r="F60" s="137" t="str">
        <f>IF(OR(D60="-",IF(E60="-",0,E60)&gt;=IF(D60="-",0,D60)),"-",IF(D60="-",0,D60)-IF(E60="-",0,E60))</f>
        <v>-</v>
      </c>
    </row>
    <row r="61" spans="1:6" ht="51" customHeight="1" x14ac:dyDescent="0.25">
      <c r="A61" s="129" t="s">
        <v>727</v>
      </c>
      <c r="B61" s="130" t="s">
        <v>30</v>
      </c>
      <c r="C61" s="150" t="s">
        <v>726</v>
      </c>
      <c r="D61" s="132" t="s">
        <v>40</v>
      </c>
      <c r="E61" s="163">
        <v>4321.2299999999996</v>
      </c>
      <c r="F61" s="137" t="s">
        <v>40</v>
      </c>
    </row>
    <row r="62" spans="1:6" ht="39" customHeight="1" x14ac:dyDescent="0.25">
      <c r="A62" s="129" t="s">
        <v>814</v>
      </c>
      <c r="B62" s="130" t="s">
        <v>30</v>
      </c>
      <c r="C62" s="188" t="s">
        <v>811</v>
      </c>
      <c r="D62" s="132"/>
      <c r="E62" s="167">
        <v>7118.27</v>
      </c>
      <c r="F62" s="137"/>
    </row>
    <row r="63" spans="1:6" ht="22.2" customHeight="1" x14ac:dyDescent="0.25">
      <c r="A63" s="154" t="s">
        <v>791</v>
      </c>
      <c r="B63" s="130" t="s">
        <v>30</v>
      </c>
      <c r="C63" s="133" t="s">
        <v>792</v>
      </c>
      <c r="D63" s="132" t="s">
        <v>40</v>
      </c>
      <c r="E63" s="149">
        <f>E64</f>
        <v>59247</v>
      </c>
      <c r="F63" s="137" t="s">
        <v>40</v>
      </c>
    </row>
    <row r="64" spans="1:6" ht="22.2" customHeight="1" x14ac:dyDescent="0.25">
      <c r="A64" s="154" t="s">
        <v>791</v>
      </c>
      <c r="B64" s="130" t="s">
        <v>30</v>
      </c>
      <c r="C64" s="133" t="s">
        <v>793</v>
      </c>
      <c r="D64" s="132" t="s">
        <v>40</v>
      </c>
      <c r="E64" s="149">
        <f>E65</f>
        <v>59247</v>
      </c>
      <c r="F64" s="137" t="s">
        <v>40</v>
      </c>
    </row>
    <row r="65" spans="1:6" ht="60.6" customHeight="1" x14ac:dyDescent="0.25">
      <c r="A65" s="154" t="s">
        <v>790</v>
      </c>
      <c r="B65" s="130" t="s">
        <v>30</v>
      </c>
      <c r="C65" s="187" t="s">
        <v>810</v>
      </c>
      <c r="D65" s="132"/>
      <c r="E65" s="163">
        <v>59247</v>
      </c>
      <c r="F65" s="137"/>
    </row>
    <row r="66" spans="1:6" ht="30.6" customHeight="1" x14ac:dyDescent="0.25">
      <c r="A66" s="129" t="s">
        <v>74</v>
      </c>
      <c r="B66" s="130" t="s">
        <v>30</v>
      </c>
      <c r="C66" s="150" t="s">
        <v>695</v>
      </c>
      <c r="D66" s="137" t="s">
        <v>40</v>
      </c>
      <c r="E66" s="149">
        <f>E67+E68</f>
        <v>49289.23</v>
      </c>
      <c r="F66" s="137" t="str">
        <f t="shared" ref="F66:F73" si="1">IF(OR(D66="-",IF(E66="-",0,E66)&gt;=IF(D66="-",0,D66)),"-",IF(D66="-",0,D66)-IF(E66="-",0,E66))</f>
        <v>-</v>
      </c>
    </row>
    <row r="67" spans="1:6" ht="52.2" customHeight="1" x14ac:dyDescent="0.25">
      <c r="A67" s="129" t="s">
        <v>75</v>
      </c>
      <c r="B67" s="130" t="s">
        <v>30</v>
      </c>
      <c r="C67" s="150" t="s">
        <v>76</v>
      </c>
      <c r="D67" s="137" t="s">
        <v>40</v>
      </c>
      <c r="E67" s="163">
        <v>49229</v>
      </c>
      <c r="F67" s="137" t="str">
        <f t="shared" si="1"/>
        <v>-</v>
      </c>
    </row>
    <row r="68" spans="1:6" ht="37.799999999999997" customHeight="1" x14ac:dyDescent="0.25">
      <c r="A68" s="129" t="s">
        <v>661</v>
      </c>
      <c r="B68" s="130" t="s">
        <v>30</v>
      </c>
      <c r="C68" s="150" t="s">
        <v>658</v>
      </c>
      <c r="D68" s="132" t="s">
        <v>40</v>
      </c>
      <c r="E68" s="163">
        <v>60.23</v>
      </c>
      <c r="F68" s="137" t="str">
        <f t="shared" si="1"/>
        <v>-</v>
      </c>
    </row>
    <row r="69" spans="1:6" s="83" customFormat="1" ht="17.399999999999999" customHeight="1" x14ac:dyDescent="0.25">
      <c r="A69" s="134" t="s">
        <v>77</v>
      </c>
      <c r="B69" s="135" t="s">
        <v>30</v>
      </c>
      <c r="C69" s="136" t="s">
        <v>647</v>
      </c>
      <c r="D69" s="137" t="s">
        <v>40</v>
      </c>
      <c r="E69" s="137">
        <f>E70+E73</f>
        <v>1158814.04</v>
      </c>
      <c r="F69" s="137" t="str">
        <f t="shared" si="1"/>
        <v>-</v>
      </c>
    </row>
    <row r="70" spans="1:6" s="83" customFormat="1" ht="21.6" customHeight="1" x14ac:dyDescent="0.25">
      <c r="A70" s="129" t="s">
        <v>78</v>
      </c>
      <c r="B70" s="130" t="s">
        <v>30</v>
      </c>
      <c r="C70" s="133" t="s">
        <v>694</v>
      </c>
      <c r="D70" s="137" t="s">
        <v>40</v>
      </c>
      <c r="E70" s="132">
        <f>E71+E72</f>
        <v>326094.3</v>
      </c>
      <c r="F70" s="137" t="str">
        <f t="shared" si="1"/>
        <v>-</v>
      </c>
    </row>
    <row r="71" spans="1:6" ht="58.2" customHeight="1" x14ac:dyDescent="0.25">
      <c r="A71" s="129" t="s">
        <v>79</v>
      </c>
      <c r="B71" s="130" t="s">
        <v>30</v>
      </c>
      <c r="C71" s="150" t="s">
        <v>80</v>
      </c>
      <c r="D71" s="132" t="s">
        <v>40</v>
      </c>
      <c r="E71" s="163">
        <v>315254.23</v>
      </c>
      <c r="F71" s="137" t="str">
        <f t="shared" si="1"/>
        <v>-</v>
      </c>
    </row>
    <row r="72" spans="1:6" ht="51" customHeight="1" x14ac:dyDescent="0.25">
      <c r="A72" s="129" t="s">
        <v>81</v>
      </c>
      <c r="B72" s="130" t="s">
        <v>30</v>
      </c>
      <c r="C72" s="150" t="s">
        <v>82</v>
      </c>
      <c r="D72" s="137" t="s">
        <v>40</v>
      </c>
      <c r="E72" s="163">
        <v>10840.07</v>
      </c>
      <c r="F72" s="137" t="str">
        <f t="shared" si="1"/>
        <v>-</v>
      </c>
    </row>
    <row r="73" spans="1:6" ht="15.75" customHeight="1" x14ac:dyDescent="0.25">
      <c r="A73" s="129" t="s">
        <v>729</v>
      </c>
      <c r="B73" s="130" t="s">
        <v>30</v>
      </c>
      <c r="C73" s="150" t="s">
        <v>728</v>
      </c>
      <c r="D73" s="137" t="s">
        <v>40</v>
      </c>
      <c r="E73" s="149">
        <f>E74+E78</f>
        <v>832719.74</v>
      </c>
      <c r="F73" s="137" t="str">
        <f t="shared" si="1"/>
        <v>-</v>
      </c>
    </row>
    <row r="74" spans="1:6" ht="15.75" customHeight="1" x14ac:dyDescent="0.25">
      <c r="A74" s="129" t="s">
        <v>83</v>
      </c>
      <c r="B74" s="130" t="s">
        <v>30</v>
      </c>
      <c r="C74" s="150" t="s">
        <v>730</v>
      </c>
      <c r="D74" s="137" t="s">
        <v>40</v>
      </c>
      <c r="E74" s="149">
        <f>E75+E76+E77</f>
        <v>810751.35</v>
      </c>
      <c r="F74" s="137" t="s">
        <v>40</v>
      </c>
    </row>
    <row r="75" spans="1:6" ht="49.8" customHeight="1" x14ac:dyDescent="0.25">
      <c r="A75" s="129" t="s">
        <v>662</v>
      </c>
      <c r="B75" s="130" t="s">
        <v>30</v>
      </c>
      <c r="C75" s="150" t="s">
        <v>657</v>
      </c>
      <c r="D75" s="132" t="s">
        <v>40</v>
      </c>
      <c r="E75" s="163">
        <v>783253.47</v>
      </c>
      <c r="F75" s="137" t="str">
        <f t="shared" ref="F75:F88" si="2">IF(OR(D75="-",IF(E75="-",0,E75)&gt;=IF(D75="-",0,D75)),"-",IF(D75="-",0,D75)-IF(E75="-",0,E75))</f>
        <v>-</v>
      </c>
    </row>
    <row r="76" spans="1:6" ht="38.4" customHeight="1" x14ac:dyDescent="0.25">
      <c r="A76" s="129" t="s">
        <v>663</v>
      </c>
      <c r="B76" s="130" t="s">
        <v>30</v>
      </c>
      <c r="C76" s="150" t="s">
        <v>656</v>
      </c>
      <c r="D76" s="137" t="s">
        <v>40</v>
      </c>
      <c r="E76" s="163">
        <v>26997.88</v>
      </c>
      <c r="F76" s="137" t="str">
        <f t="shared" si="2"/>
        <v>-</v>
      </c>
    </row>
    <row r="77" spans="1:6" ht="58.8" customHeight="1" x14ac:dyDescent="0.25">
      <c r="A77" s="129" t="s">
        <v>664</v>
      </c>
      <c r="B77" s="130" t="s">
        <v>30</v>
      </c>
      <c r="C77" s="150" t="s">
        <v>655</v>
      </c>
      <c r="D77" s="137" t="s">
        <v>40</v>
      </c>
      <c r="E77" s="149">
        <v>500</v>
      </c>
      <c r="F77" s="137" t="str">
        <f t="shared" si="2"/>
        <v>-</v>
      </c>
    </row>
    <row r="78" spans="1:6" ht="22.95" customHeight="1" x14ac:dyDescent="0.25">
      <c r="A78" s="129" t="s">
        <v>84</v>
      </c>
      <c r="B78" s="130" t="s">
        <v>30</v>
      </c>
      <c r="C78" s="150" t="s">
        <v>693</v>
      </c>
      <c r="D78" s="132" t="s">
        <v>40</v>
      </c>
      <c r="E78" s="149">
        <f>E79+E80</f>
        <v>21968.39</v>
      </c>
      <c r="F78" s="137" t="str">
        <f t="shared" si="2"/>
        <v>-</v>
      </c>
    </row>
    <row r="79" spans="1:6" ht="51" customHeight="1" x14ac:dyDescent="0.25">
      <c r="A79" s="129" t="s">
        <v>665</v>
      </c>
      <c r="B79" s="130" t="s">
        <v>30</v>
      </c>
      <c r="C79" s="150" t="s">
        <v>654</v>
      </c>
      <c r="D79" s="137" t="s">
        <v>40</v>
      </c>
      <c r="E79" s="163">
        <v>20069.099999999999</v>
      </c>
      <c r="F79" s="137" t="str">
        <f t="shared" si="2"/>
        <v>-</v>
      </c>
    </row>
    <row r="80" spans="1:6" ht="39.6" customHeight="1" x14ac:dyDescent="0.25">
      <c r="A80" s="129" t="s">
        <v>666</v>
      </c>
      <c r="B80" s="130" t="s">
        <v>30</v>
      </c>
      <c r="C80" s="150" t="s">
        <v>653</v>
      </c>
      <c r="D80" s="137" t="s">
        <v>40</v>
      </c>
      <c r="E80" s="163">
        <v>1899.29</v>
      </c>
      <c r="F80" s="137" t="str">
        <f t="shared" si="2"/>
        <v>-</v>
      </c>
    </row>
    <row r="81" spans="1:6" s="83" customFormat="1" ht="17.399999999999999" customHeight="1" x14ac:dyDescent="0.25">
      <c r="A81" s="134" t="s">
        <v>85</v>
      </c>
      <c r="B81" s="135" t="s">
        <v>30</v>
      </c>
      <c r="C81" s="136" t="s">
        <v>86</v>
      </c>
      <c r="D81" s="132" t="s">
        <v>40</v>
      </c>
      <c r="E81" s="137">
        <f>E82+E86+E84</f>
        <v>989175.17</v>
      </c>
      <c r="F81" s="137" t="str">
        <f t="shared" si="2"/>
        <v>-</v>
      </c>
    </row>
    <row r="82" spans="1:6" s="83" customFormat="1" ht="33.75" customHeight="1" x14ac:dyDescent="0.25">
      <c r="A82" s="129" t="s">
        <v>87</v>
      </c>
      <c r="B82" s="130" t="s">
        <v>30</v>
      </c>
      <c r="C82" s="133" t="s">
        <v>692</v>
      </c>
      <c r="D82" s="137" t="s">
        <v>40</v>
      </c>
      <c r="E82" s="132">
        <f>E83</f>
        <v>972575.17</v>
      </c>
      <c r="F82" s="137" t="str">
        <f t="shared" si="2"/>
        <v>-</v>
      </c>
    </row>
    <row r="83" spans="1:6" ht="61.2" customHeight="1" x14ac:dyDescent="0.25">
      <c r="A83" s="129" t="s">
        <v>88</v>
      </c>
      <c r="B83" s="130" t="s">
        <v>30</v>
      </c>
      <c r="C83" s="150" t="s">
        <v>89</v>
      </c>
      <c r="D83" s="137" t="s">
        <v>40</v>
      </c>
      <c r="E83" s="163">
        <v>972575.17</v>
      </c>
      <c r="F83" s="137" t="str">
        <f t="shared" si="2"/>
        <v>-</v>
      </c>
    </row>
    <row r="84" spans="1:6" ht="43.2" customHeight="1" x14ac:dyDescent="0.25">
      <c r="A84" s="185" t="s">
        <v>887</v>
      </c>
      <c r="B84" s="130" t="s">
        <v>30</v>
      </c>
      <c r="C84" s="143" t="s">
        <v>871</v>
      </c>
      <c r="D84" s="137"/>
      <c r="E84" s="163">
        <v>7000</v>
      </c>
      <c r="F84" s="137"/>
    </row>
    <row r="85" spans="1:6" ht="55.2" customHeight="1" x14ac:dyDescent="0.25">
      <c r="A85" s="185" t="s">
        <v>887</v>
      </c>
      <c r="B85" s="130" t="s">
        <v>30</v>
      </c>
      <c r="C85" s="143" t="s">
        <v>870</v>
      </c>
      <c r="D85" s="137"/>
      <c r="E85" s="163">
        <v>7000</v>
      </c>
      <c r="F85" s="137"/>
    </row>
    <row r="86" spans="1:6" ht="43.2" customHeight="1" x14ac:dyDescent="0.25">
      <c r="A86" s="129" t="s">
        <v>815</v>
      </c>
      <c r="B86" s="130" t="s">
        <v>30</v>
      </c>
      <c r="C86" s="150" t="s">
        <v>809</v>
      </c>
      <c r="D86" s="137"/>
      <c r="E86" s="149">
        <f>E87</f>
        <v>9600</v>
      </c>
      <c r="F86" s="137"/>
    </row>
    <row r="87" spans="1:6" ht="70.8" customHeight="1" x14ac:dyDescent="0.25">
      <c r="A87" s="129" t="s">
        <v>816</v>
      </c>
      <c r="B87" s="130" t="s">
        <v>30</v>
      </c>
      <c r="C87" s="150" t="s">
        <v>808</v>
      </c>
      <c r="D87" s="137"/>
      <c r="E87" s="149">
        <v>9600</v>
      </c>
      <c r="F87" s="137"/>
    </row>
    <row r="88" spans="1:6" s="83" customFormat="1" ht="37.200000000000003" customHeight="1" x14ac:dyDescent="0.25">
      <c r="A88" s="134" t="s">
        <v>90</v>
      </c>
      <c r="B88" s="135" t="s">
        <v>30</v>
      </c>
      <c r="C88" s="136" t="s">
        <v>646</v>
      </c>
      <c r="D88" s="137" t="s">
        <v>40</v>
      </c>
      <c r="E88" s="137">
        <f>E89+E99+E101+E96</f>
        <v>15052259.41</v>
      </c>
      <c r="F88" s="137" t="str">
        <f t="shared" si="2"/>
        <v>-</v>
      </c>
    </row>
    <row r="89" spans="1:6" s="83" customFormat="1" ht="72" customHeight="1" x14ac:dyDescent="0.25">
      <c r="A89" s="129" t="s">
        <v>732</v>
      </c>
      <c r="B89" s="130" t="s">
        <v>30</v>
      </c>
      <c r="C89" s="133" t="s">
        <v>731</v>
      </c>
      <c r="D89" s="132"/>
      <c r="E89" s="132">
        <f>E90+E92+E94</f>
        <v>14127583.620000001</v>
      </c>
      <c r="F89" s="132"/>
    </row>
    <row r="90" spans="1:6" s="83" customFormat="1" ht="60.6" customHeight="1" x14ac:dyDescent="0.25">
      <c r="A90" s="129" t="s">
        <v>91</v>
      </c>
      <c r="B90" s="130" t="s">
        <v>30</v>
      </c>
      <c r="C90" s="133" t="s">
        <v>691</v>
      </c>
      <c r="D90" s="132" t="s">
        <v>40</v>
      </c>
      <c r="E90" s="132">
        <f>E91</f>
        <v>2756101.42</v>
      </c>
      <c r="F90" s="137" t="str">
        <f t="shared" ref="F90:F97" si="3">IF(OR(D90="-",IF(E90="-",0,E90)&gt;=IF(D90="-",0,D90)),"-",IF(D90="-",0,D90)-IF(E90="-",0,E90))</f>
        <v>-</v>
      </c>
    </row>
    <row r="91" spans="1:6" ht="64.2" customHeight="1" x14ac:dyDescent="0.25">
      <c r="A91" s="138" t="s">
        <v>92</v>
      </c>
      <c r="B91" s="130" t="s">
        <v>30</v>
      </c>
      <c r="C91" s="150" t="s">
        <v>93</v>
      </c>
      <c r="D91" s="137" t="s">
        <v>40</v>
      </c>
      <c r="E91" s="163">
        <v>2756101.42</v>
      </c>
      <c r="F91" s="137" t="str">
        <f t="shared" si="3"/>
        <v>-</v>
      </c>
    </row>
    <row r="92" spans="1:6" ht="66.599999999999994" customHeight="1" x14ac:dyDescent="0.25">
      <c r="A92" s="138" t="s">
        <v>94</v>
      </c>
      <c r="B92" s="130" t="s">
        <v>30</v>
      </c>
      <c r="C92" s="150" t="s">
        <v>690</v>
      </c>
      <c r="D92" s="137" t="s">
        <v>40</v>
      </c>
      <c r="E92" s="164">
        <f>E93</f>
        <v>141700.65</v>
      </c>
      <c r="F92" s="137" t="str">
        <f t="shared" si="3"/>
        <v>-</v>
      </c>
    </row>
    <row r="93" spans="1:6" ht="58.2" customHeight="1" x14ac:dyDescent="0.25">
      <c r="A93" s="129" t="s">
        <v>95</v>
      </c>
      <c r="B93" s="130" t="s">
        <v>30</v>
      </c>
      <c r="C93" s="150" t="s">
        <v>96</v>
      </c>
      <c r="D93" s="132" t="s">
        <v>40</v>
      </c>
      <c r="E93" s="163">
        <v>141700.65</v>
      </c>
      <c r="F93" s="137" t="str">
        <f t="shared" si="3"/>
        <v>-</v>
      </c>
    </row>
    <row r="94" spans="1:6" ht="38.4" customHeight="1" x14ac:dyDescent="0.25">
      <c r="A94" s="129" t="s">
        <v>97</v>
      </c>
      <c r="B94" s="130" t="s">
        <v>30</v>
      </c>
      <c r="C94" s="150" t="s">
        <v>689</v>
      </c>
      <c r="D94" s="137" t="s">
        <v>40</v>
      </c>
      <c r="E94" s="149">
        <f>E95</f>
        <v>11229781.550000001</v>
      </c>
      <c r="F94" s="137" t="str">
        <f t="shared" si="3"/>
        <v>-</v>
      </c>
    </row>
    <row r="95" spans="1:6" ht="31.2" customHeight="1" x14ac:dyDescent="0.25">
      <c r="A95" s="138" t="s">
        <v>98</v>
      </c>
      <c r="B95" s="130" t="s">
        <v>30</v>
      </c>
      <c r="C95" s="150" t="s">
        <v>99</v>
      </c>
      <c r="D95" s="137" t="s">
        <v>40</v>
      </c>
      <c r="E95" s="163">
        <v>11229781.550000001</v>
      </c>
      <c r="F95" s="137" t="str">
        <f t="shared" si="3"/>
        <v>-</v>
      </c>
    </row>
    <row r="96" spans="1:6" ht="39" customHeight="1" x14ac:dyDescent="0.25">
      <c r="A96" s="138" t="s">
        <v>885</v>
      </c>
      <c r="B96" s="130" t="s">
        <v>30</v>
      </c>
      <c r="C96" s="150" t="s">
        <v>869</v>
      </c>
      <c r="D96" s="137" t="s">
        <v>40</v>
      </c>
      <c r="E96" s="163">
        <f>E97</f>
        <v>42.43</v>
      </c>
      <c r="F96" s="137"/>
    </row>
    <row r="97" spans="1:6" ht="58.8" customHeight="1" x14ac:dyDescent="0.25">
      <c r="A97" s="138" t="s">
        <v>886</v>
      </c>
      <c r="B97" s="130" t="s">
        <v>30</v>
      </c>
      <c r="C97" s="143" t="s">
        <v>868</v>
      </c>
      <c r="D97" s="137" t="s">
        <v>40</v>
      </c>
      <c r="E97" s="163">
        <v>42.43</v>
      </c>
      <c r="F97" s="137" t="str">
        <f t="shared" si="3"/>
        <v>-</v>
      </c>
    </row>
    <row r="98" spans="1:6" ht="69.599999999999994" customHeight="1" x14ac:dyDescent="0.25">
      <c r="A98" s="138" t="s">
        <v>886</v>
      </c>
      <c r="B98" s="130" t="s">
        <v>30</v>
      </c>
      <c r="C98" s="143" t="s">
        <v>867</v>
      </c>
      <c r="D98" s="137" t="s">
        <v>40</v>
      </c>
      <c r="E98" s="163">
        <v>42.43</v>
      </c>
      <c r="F98" s="137" t="s">
        <v>40</v>
      </c>
    </row>
    <row r="99" spans="1:6" ht="42" customHeight="1" x14ac:dyDescent="0.25">
      <c r="A99" s="138" t="s">
        <v>817</v>
      </c>
      <c r="B99" s="130" t="s">
        <v>30</v>
      </c>
      <c r="C99" s="150" t="s">
        <v>806</v>
      </c>
      <c r="D99" s="137"/>
      <c r="E99" s="149">
        <f>E100</f>
        <v>124401</v>
      </c>
      <c r="F99" s="137"/>
    </row>
    <row r="100" spans="1:6" ht="52.2" customHeight="1" x14ac:dyDescent="0.25">
      <c r="A100" s="138" t="s">
        <v>818</v>
      </c>
      <c r="B100" s="130" t="s">
        <v>30</v>
      </c>
      <c r="C100" s="150" t="s">
        <v>807</v>
      </c>
      <c r="D100" s="137"/>
      <c r="E100" s="183">
        <v>124401</v>
      </c>
      <c r="F100" s="137"/>
    </row>
    <row r="101" spans="1:6" ht="69.599999999999994" customHeight="1" x14ac:dyDescent="0.25">
      <c r="A101" s="138" t="s">
        <v>734</v>
      </c>
      <c r="B101" s="130" t="s">
        <v>30</v>
      </c>
      <c r="C101" s="150" t="s">
        <v>733</v>
      </c>
      <c r="D101" s="137" t="s">
        <v>40</v>
      </c>
      <c r="E101" s="149">
        <f>E102</f>
        <v>800232.36</v>
      </c>
      <c r="F101" s="137" t="s">
        <v>40</v>
      </c>
    </row>
    <row r="102" spans="1:6" ht="70.8" customHeight="1" x14ac:dyDescent="0.25">
      <c r="A102" s="138" t="s">
        <v>100</v>
      </c>
      <c r="B102" s="130" t="s">
        <v>30</v>
      </c>
      <c r="C102" s="150" t="s">
        <v>688</v>
      </c>
      <c r="D102" s="132" t="s">
        <v>40</v>
      </c>
      <c r="E102" s="149">
        <f>E103</f>
        <v>800232.36</v>
      </c>
      <c r="F102" s="137" t="str">
        <f>IF(OR(D102="-",IF(E102="-",0,E102)&gt;=IF(D102="-",0,D102)),"-",IF(D102="-",0,D102)-IF(E102="-",0,E102))</f>
        <v>-</v>
      </c>
    </row>
    <row r="103" spans="1:6" ht="58.8" customHeight="1" x14ac:dyDescent="0.25">
      <c r="A103" s="138" t="s">
        <v>101</v>
      </c>
      <c r="B103" s="130" t="s">
        <v>30</v>
      </c>
      <c r="C103" s="150" t="s">
        <v>102</v>
      </c>
      <c r="D103" s="137" t="s">
        <v>40</v>
      </c>
      <c r="E103" s="184">
        <v>800232.36</v>
      </c>
      <c r="F103" s="137" t="str">
        <f>IF(OR(D103="-",IF(E103="-",0,E103)&gt;=IF(D103="-",0,D103)),"-",IF(D103="-",0,D103)-IF(E103="-",0,E103))</f>
        <v>-</v>
      </c>
    </row>
    <row r="104" spans="1:6" s="83" customFormat="1" ht="24.6" customHeight="1" x14ac:dyDescent="0.25">
      <c r="A104" s="134" t="s">
        <v>103</v>
      </c>
      <c r="B104" s="135" t="s">
        <v>30</v>
      </c>
      <c r="C104" s="136" t="s">
        <v>645</v>
      </c>
      <c r="D104" s="137" t="s">
        <v>40</v>
      </c>
      <c r="E104" s="137">
        <f>E105</f>
        <v>259332.59999999998</v>
      </c>
      <c r="F104" s="137" t="str">
        <f>IF(OR(D104="-",IF(E104="-",0,E104)&gt;=IF(D104="-",0,D104)),"-",IF(D104="-",0,D104)-IF(E104="-",0,E104))</f>
        <v>-</v>
      </c>
    </row>
    <row r="105" spans="1:6" s="83" customFormat="1" ht="24" customHeight="1" x14ac:dyDescent="0.25">
      <c r="A105" s="129" t="s">
        <v>104</v>
      </c>
      <c r="B105" s="130" t="s">
        <v>30</v>
      </c>
      <c r="C105" s="133" t="s">
        <v>687</v>
      </c>
      <c r="D105" s="132" t="s">
        <v>40</v>
      </c>
      <c r="E105" s="132">
        <f>E106+E107+E108</f>
        <v>259332.59999999998</v>
      </c>
      <c r="F105" s="137" t="str">
        <f>IF(OR(D105="-",IF(E105="-",0,E105)&gt;=IF(D105="-",0,D105)),"-",IF(D105="-",0,D105)-IF(E105="-",0,E105))</f>
        <v>-</v>
      </c>
    </row>
    <row r="106" spans="1:6" ht="57.6" customHeight="1" x14ac:dyDescent="0.25">
      <c r="A106" s="129" t="s">
        <v>105</v>
      </c>
      <c r="B106" s="130" t="s">
        <v>30</v>
      </c>
      <c r="C106" s="133" t="s">
        <v>106</v>
      </c>
      <c r="D106" s="137" t="s">
        <v>40</v>
      </c>
      <c r="E106" s="163">
        <v>168560.8</v>
      </c>
      <c r="F106" s="137" t="str">
        <f>IF(OR(D106="-",IF(E106="-",0,E106)&gt;=IF(D106="-",0,D106)),"-",IF(D106="-",0,D106)-IF(E106="-",0,E106))</f>
        <v>-</v>
      </c>
    </row>
    <row r="107" spans="1:6" ht="50.4" customHeight="1" x14ac:dyDescent="0.25">
      <c r="A107" s="129" t="s">
        <v>736</v>
      </c>
      <c r="B107" s="130" t="s">
        <v>30</v>
      </c>
      <c r="C107" s="133" t="s">
        <v>735</v>
      </c>
      <c r="D107" s="137" t="s">
        <v>40</v>
      </c>
      <c r="E107" s="163">
        <v>37609.629999999997</v>
      </c>
      <c r="F107" s="137" t="s">
        <v>40</v>
      </c>
    </row>
    <row r="108" spans="1:6" ht="53.25" customHeight="1" x14ac:dyDescent="0.25">
      <c r="A108" s="129" t="s">
        <v>738</v>
      </c>
      <c r="B108" s="130" t="s">
        <v>30</v>
      </c>
      <c r="C108" s="133" t="s">
        <v>737</v>
      </c>
      <c r="D108" s="137" t="s">
        <v>40</v>
      </c>
      <c r="E108" s="163">
        <v>53162.17</v>
      </c>
      <c r="F108" s="137" t="s">
        <v>40</v>
      </c>
    </row>
    <row r="109" spans="1:6" s="83" customFormat="1" ht="26.4" customHeight="1" x14ac:dyDescent="0.25">
      <c r="A109" s="134" t="s">
        <v>107</v>
      </c>
      <c r="B109" s="135" t="s">
        <v>30</v>
      </c>
      <c r="C109" s="136" t="s">
        <v>108</v>
      </c>
      <c r="D109" s="137" t="s">
        <v>40</v>
      </c>
      <c r="E109" s="165">
        <f>E114+E110</f>
        <v>2295924.0499999998</v>
      </c>
      <c r="F109" s="137" t="str">
        <f>IF(OR(D109="-",IF(E109="-",0,E109)&gt;=IF(D109="-",0,D109)),"-",IF(D109="-",0,D109)-IF(E109="-",0,E109))</f>
        <v>-</v>
      </c>
    </row>
    <row r="110" spans="1:6" s="83" customFormat="1" ht="22.8" customHeight="1" x14ac:dyDescent="0.25">
      <c r="A110" s="185" t="s">
        <v>881</v>
      </c>
      <c r="B110" s="130" t="s">
        <v>30</v>
      </c>
      <c r="C110" s="133" t="s">
        <v>866</v>
      </c>
      <c r="D110" s="137"/>
      <c r="E110" s="165">
        <f>E112</f>
        <v>760518</v>
      </c>
      <c r="F110" s="137"/>
    </row>
    <row r="111" spans="1:6" s="83" customFormat="1" ht="26.4" customHeight="1" x14ac:dyDescent="0.25">
      <c r="A111" s="185" t="s">
        <v>884</v>
      </c>
      <c r="B111" s="130" t="s">
        <v>30</v>
      </c>
      <c r="C111" s="133" t="s">
        <v>883</v>
      </c>
      <c r="D111" s="137"/>
      <c r="E111" s="165"/>
      <c r="F111" s="137"/>
    </row>
    <row r="112" spans="1:6" s="83" customFormat="1" ht="44.4" customHeight="1" x14ac:dyDescent="0.25">
      <c r="A112" s="185" t="s">
        <v>882</v>
      </c>
      <c r="B112" s="130" t="s">
        <v>30</v>
      </c>
      <c r="C112" s="143" t="s">
        <v>865</v>
      </c>
      <c r="D112" s="137"/>
      <c r="E112" s="163">
        <v>760518</v>
      </c>
      <c r="F112" s="137"/>
    </row>
    <row r="113" spans="1:6" s="83" customFormat="1" ht="40.799999999999997" customHeight="1" x14ac:dyDescent="0.25">
      <c r="A113" s="185" t="s">
        <v>882</v>
      </c>
      <c r="B113" s="130" t="s">
        <v>30</v>
      </c>
      <c r="C113" s="143" t="s">
        <v>864</v>
      </c>
      <c r="D113" s="137"/>
      <c r="E113" s="163">
        <v>760518</v>
      </c>
      <c r="F113" s="137"/>
    </row>
    <row r="114" spans="1:6" s="83" customFormat="1" ht="18" customHeight="1" x14ac:dyDescent="0.25">
      <c r="A114" s="129" t="s">
        <v>739</v>
      </c>
      <c r="B114" s="130" t="s">
        <v>30</v>
      </c>
      <c r="C114" s="133" t="s">
        <v>740</v>
      </c>
      <c r="D114" s="132" t="s">
        <v>40</v>
      </c>
      <c r="E114" s="166">
        <f>E115</f>
        <v>1535406.05</v>
      </c>
      <c r="F114" s="137" t="s">
        <v>40</v>
      </c>
    </row>
    <row r="115" spans="1:6" s="83" customFormat="1" ht="15.6" customHeight="1" x14ac:dyDescent="0.25">
      <c r="A115" s="129" t="s">
        <v>109</v>
      </c>
      <c r="B115" s="130" t="s">
        <v>30</v>
      </c>
      <c r="C115" s="133" t="s">
        <v>686</v>
      </c>
      <c r="D115" s="132" t="s">
        <v>40</v>
      </c>
      <c r="E115" s="166">
        <f>E116</f>
        <v>1535406.05</v>
      </c>
      <c r="F115" s="137" t="str">
        <f>IF(OR(D115="-",IF(E115="-",0,E115)&gt;=IF(D115="-",0,D115)),"-",IF(D115="-",0,D115)-IF(E115="-",0,E115))</f>
        <v>-</v>
      </c>
    </row>
    <row r="116" spans="1:6" ht="30" customHeight="1" x14ac:dyDescent="0.25">
      <c r="A116" s="129" t="s">
        <v>110</v>
      </c>
      <c r="B116" s="130" t="s">
        <v>30</v>
      </c>
      <c r="C116" s="133" t="s">
        <v>111</v>
      </c>
      <c r="D116" s="137" t="s">
        <v>40</v>
      </c>
      <c r="E116" s="163">
        <v>1535406.05</v>
      </c>
      <c r="F116" s="137" t="str">
        <f>IF(OR(D116="-",IF(E116="-",0,E116)&gt;=IF(D116="-",0,D116)),"-",IF(D116="-",0,D116)-IF(E116="-",0,E116))</f>
        <v>-</v>
      </c>
    </row>
    <row r="117" spans="1:6" s="83" customFormat="1" ht="28.95" customHeight="1" x14ac:dyDescent="0.25">
      <c r="A117" s="134" t="s">
        <v>678</v>
      </c>
      <c r="B117" s="135" t="s">
        <v>30</v>
      </c>
      <c r="C117" s="136" t="s">
        <v>644</v>
      </c>
      <c r="D117" s="137" t="s">
        <v>40</v>
      </c>
      <c r="E117" s="137">
        <f>E118+E121</f>
        <v>765342.77</v>
      </c>
      <c r="F117" s="137" t="str">
        <f>IF(OR(D117="-",IF(E117="-",0,E117)&gt;=IF(D117="-",0,D117)),"-",IF(D117="-",0,D117)-IF(E117="-",0,E117))</f>
        <v>-</v>
      </c>
    </row>
    <row r="118" spans="1:6" s="83" customFormat="1" ht="68.400000000000006" customHeight="1" x14ac:dyDescent="0.25">
      <c r="A118" s="129" t="s">
        <v>741</v>
      </c>
      <c r="B118" s="130" t="s">
        <v>30</v>
      </c>
      <c r="C118" s="133" t="s">
        <v>742</v>
      </c>
      <c r="D118" s="132" t="s">
        <v>40</v>
      </c>
      <c r="E118" s="132">
        <f>E119</f>
        <v>120411.5</v>
      </c>
      <c r="F118" s="132" t="s">
        <v>40</v>
      </c>
    </row>
    <row r="119" spans="1:6" s="83" customFormat="1" ht="71.400000000000006" customHeight="1" x14ac:dyDescent="0.25">
      <c r="A119" s="129" t="s">
        <v>685</v>
      </c>
      <c r="B119" s="130" t="s">
        <v>30</v>
      </c>
      <c r="C119" s="133" t="s">
        <v>684</v>
      </c>
      <c r="D119" s="132" t="s">
        <v>40</v>
      </c>
      <c r="E119" s="132">
        <f>E120</f>
        <v>120411.5</v>
      </c>
      <c r="F119" s="137" t="str">
        <f>IF(OR(D119="-",IF(E119="-",0,E119)&gt;=IF(D119="-",0,D119)),"-",IF(D119="-",0,D119)-IF(E119="-",0,E119))</f>
        <v>-</v>
      </c>
    </row>
    <row r="120" spans="1:6" ht="70.2" customHeight="1" x14ac:dyDescent="0.25">
      <c r="A120" s="129" t="s">
        <v>667</v>
      </c>
      <c r="B120" s="130" t="s">
        <v>30</v>
      </c>
      <c r="C120" s="150" t="s">
        <v>650</v>
      </c>
      <c r="D120" s="137" t="s">
        <v>40</v>
      </c>
      <c r="E120" s="163">
        <v>120411.5</v>
      </c>
      <c r="F120" s="137" t="str">
        <f>IF(OR(D120="-",IF(E120="-",0,E120)&gt;=IF(D120="-",0,D120)),"-",IF(D120="-",0,D120)-IF(E120="-",0,E120))</f>
        <v>-</v>
      </c>
    </row>
    <row r="121" spans="1:6" ht="31.5" customHeight="1" x14ac:dyDescent="0.25">
      <c r="A121" s="129" t="s">
        <v>744</v>
      </c>
      <c r="B121" s="130" t="s">
        <v>30</v>
      </c>
      <c r="C121" s="150" t="s">
        <v>743</v>
      </c>
      <c r="D121" s="137" t="s">
        <v>40</v>
      </c>
      <c r="E121" s="149">
        <f>E122</f>
        <v>644931.27</v>
      </c>
      <c r="F121" s="137" t="s">
        <v>40</v>
      </c>
    </row>
    <row r="122" spans="1:6" ht="28.2" customHeight="1" x14ac:dyDescent="0.25">
      <c r="A122" s="129" t="s">
        <v>701</v>
      </c>
      <c r="B122" s="130" t="s">
        <v>30</v>
      </c>
      <c r="C122" s="150" t="s">
        <v>683</v>
      </c>
      <c r="D122" s="137" t="s">
        <v>40</v>
      </c>
      <c r="E122" s="149">
        <f>E123</f>
        <v>644931.27</v>
      </c>
      <c r="F122" s="137" t="str">
        <f>IF(OR(D122="-",IF(E122="-",0,E122)&gt;=IF(D122="-",0,D122)),"-",IF(D122="-",0,D122)-IF(E122="-",0,E122))</f>
        <v>-</v>
      </c>
    </row>
    <row r="123" spans="1:6" ht="43.95" customHeight="1" x14ac:dyDescent="0.25">
      <c r="A123" s="129" t="s">
        <v>668</v>
      </c>
      <c r="B123" s="130" t="s">
        <v>30</v>
      </c>
      <c r="C123" s="150" t="s">
        <v>651</v>
      </c>
      <c r="D123" s="132" t="s">
        <v>40</v>
      </c>
      <c r="E123" s="183">
        <v>644931.27</v>
      </c>
      <c r="F123" s="137" t="str">
        <f>IF(OR(D123="-",IF(E123="-",0,E123)&gt;=IF(D123="-",0,D123)),"-",IF(D123="-",0,D123)-IF(E123="-",0,E123))</f>
        <v>-</v>
      </c>
    </row>
    <row r="124" spans="1:6" ht="21.75" customHeight="1" x14ac:dyDescent="0.25">
      <c r="A124" s="134" t="s">
        <v>746</v>
      </c>
      <c r="B124" s="135" t="s">
        <v>30</v>
      </c>
      <c r="C124" s="136" t="s">
        <v>745</v>
      </c>
      <c r="D124" s="137" t="s">
        <v>40</v>
      </c>
      <c r="E124" s="151">
        <f>E125</f>
        <v>3420</v>
      </c>
      <c r="F124" s="137" t="s">
        <v>40</v>
      </c>
    </row>
    <row r="125" spans="1:6" ht="36.75" customHeight="1" x14ac:dyDescent="0.25">
      <c r="A125" s="129" t="s">
        <v>748</v>
      </c>
      <c r="B125" s="130" t="s">
        <v>30</v>
      </c>
      <c r="C125" s="133" t="s">
        <v>747</v>
      </c>
      <c r="D125" s="132" t="s">
        <v>40</v>
      </c>
      <c r="E125" s="149">
        <f>E126</f>
        <v>3420</v>
      </c>
      <c r="F125" s="137" t="s">
        <v>40</v>
      </c>
    </row>
    <row r="126" spans="1:6" ht="43.95" customHeight="1" x14ac:dyDescent="0.25">
      <c r="A126" s="129" t="s">
        <v>750</v>
      </c>
      <c r="B126" s="130" t="s">
        <v>30</v>
      </c>
      <c r="C126" s="133" t="s">
        <v>749</v>
      </c>
      <c r="D126" s="132" t="s">
        <v>40</v>
      </c>
      <c r="E126" s="149">
        <f>E127</f>
        <v>3420</v>
      </c>
      <c r="F126" s="137" t="s">
        <v>40</v>
      </c>
    </row>
    <row r="127" spans="1:6" ht="43.95" customHeight="1" x14ac:dyDescent="0.25">
      <c r="A127" s="129" t="s">
        <v>750</v>
      </c>
      <c r="B127" s="130" t="s">
        <v>30</v>
      </c>
      <c r="C127" s="133" t="s">
        <v>751</v>
      </c>
      <c r="D127" s="132" t="s">
        <v>40</v>
      </c>
      <c r="E127" s="163">
        <v>3420</v>
      </c>
      <c r="F127" s="137" t="s">
        <v>40</v>
      </c>
    </row>
    <row r="128" spans="1:6" s="83" customFormat="1" ht="22.2" customHeight="1" x14ac:dyDescent="0.25">
      <c r="A128" s="134" t="s">
        <v>112</v>
      </c>
      <c r="B128" s="135" t="s">
        <v>30</v>
      </c>
      <c r="C128" s="136" t="s">
        <v>113</v>
      </c>
      <c r="D128" s="137" t="s">
        <v>40</v>
      </c>
      <c r="E128" s="137">
        <f>E129+E145+E147+E159</f>
        <v>1544440.8800000001</v>
      </c>
      <c r="F128" s="137" t="str">
        <f>IF(OR(D128="-",IF(E128="-",0,E128)&gt;=IF(D128="-",0,D128)),"-",IF(D128="-",0,D128)-IF(E128="-",0,E128))</f>
        <v>-</v>
      </c>
    </row>
    <row r="129" spans="1:6" s="83" customFormat="1" ht="63.75" customHeight="1" x14ac:dyDescent="0.25">
      <c r="A129" s="129" t="s">
        <v>753</v>
      </c>
      <c r="B129" s="130" t="s">
        <v>30</v>
      </c>
      <c r="C129" s="133" t="s">
        <v>752</v>
      </c>
      <c r="D129" s="132" t="s">
        <v>40</v>
      </c>
      <c r="E129" s="132">
        <f>E130+E142+E134+E132+E136+E138+E140</f>
        <v>20350.150000000001</v>
      </c>
      <c r="F129" s="132" t="s">
        <v>40</v>
      </c>
    </row>
    <row r="130" spans="1:6" s="83" customFormat="1" ht="53.4" customHeight="1" x14ac:dyDescent="0.25">
      <c r="A130" s="129" t="s">
        <v>682</v>
      </c>
      <c r="B130" s="130" t="s">
        <v>30</v>
      </c>
      <c r="C130" s="133" t="s">
        <v>681</v>
      </c>
      <c r="D130" s="137" t="s">
        <v>40</v>
      </c>
      <c r="E130" s="132">
        <f>E131</f>
        <v>4200.1499999999996</v>
      </c>
      <c r="F130" s="137" t="str">
        <f>IF(OR(D130="-",IF(E130="-",0,E130)&gt;=IF(D130="-",0,D130)),"-",IF(D130="-",0,D130)-IF(E130="-",0,E130))</f>
        <v>-</v>
      </c>
    </row>
    <row r="131" spans="1:6" ht="70.2" customHeight="1" x14ac:dyDescent="0.25">
      <c r="A131" s="129" t="s">
        <v>669</v>
      </c>
      <c r="B131" s="130" t="s">
        <v>30</v>
      </c>
      <c r="C131" s="150" t="s">
        <v>637</v>
      </c>
      <c r="D131" s="132" t="s">
        <v>40</v>
      </c>
      <c r="E131" s="132">
        <v>4200.1499999999996</v>
      </c>
      <c r="F131" s="137" t="str">
        <f>IF(OR(D131="-",IF(E131="-",0,E131)&gt;=IF(D131="-",0,D131)),"-",IF(D131="-",0,D131)-IF(E131="-",0,E131))</f>
        <v>-</v>
      </c>
    </row>
    <row r="132" spans="1:6" ht="70.2" customHeight="1" x14ac:dyDescent="0.25">
      <c r="A132" s="129" t="s">
        <v>875</v>
      </c>
      <c r="B132" s="130" t="s">
        <v>30</v>
      </c>
      <c r="C132" s="171" t="s">
        <v>874</v>
      </c>
      <c r="D132" s="132"/>
      <c r="E132" s="132">
        <v>1500</v>
      </c>
      <c r="F132" s="137"/>
    </row>
    <row r="133" spans="1:6" ht="70.2" customHeight="1" x14ac:dyDescent="0.25">
      <c r="A133" s="129" t="s">
        <v>875</v>
      </c>
      <c r="B133" s="130" t="s">
        <v>30</v>
      </c>
      <c r="C133" s="171" t="s">
        <v>863</v>
      </c>
      <c r="D133" s="132"/>
      <c r="E133" s="132">
        <v>1500</v>
      </c>
      <c r="F133" s="137"/>
    </row>
    <row r="134" spans="1:6" ht="79.8" customHeight="1" x14ac:dyDescent="0.25">
      <c r="A134" s="129" t="s">
        <v>876</v>
      </c>
      <c r="B134" s="130" t="s">
        <v>30</v>
      </c>
      <c r="C134" s="143" t="s">
        <v>856</v>
      </c>
      <c r="D134" s="132"/>
      <c r="E134" s="132">
        <f>E135</f>
        <v>7500</v>
      </c>
      <c r="F134" s="137"/>
    </row>
    <row r="135" spans="1:6" ht="78.599999999999994" customHeight="1" x14ac:dyDescent="0.25">
      <c r="A135" s="129" t="s">
        <v>876</v>
      </c>
      <c r="B135" s="130" t="s">
        <v>30</v>
      </c>
      <c r="C135" s="143" t="s">
        <v>857</v>
      </c>
      <c r="D135" s="132"/>
      <c r="E135" s="132">
        <v>7500</v>
      </c>
      <c r="F135" s="137"/>
    </row>
    <row r="136" spans="1:6" ht="70.2" customHeight="1" x14ac:dyDescent="0.25">
      <c r="A136" s="129" t="s">
        <v>877</v>
      </c>
      <c r="B136" s="130" t="s">
        <v>30</v>
      </c>
      <c r="C136" s="143" t="s">
        <v>862</v>
      </c>
      <c r="D136" s="132"/>
      <c r="E136" s="132">
        <v>150</v>
      </c>
      <c r="F136" s="137"/>
    </row>
    <row r="137" spans="1:6" ht="70.2" customHeight="1" x14ac:dyDescent="0.25">
      <c r="A137" s="129" t="s">
        <v>877</v>
      </c>
      <c r="B137" s="130" t="s">
        <v>30</v>
      </c>
      <c r="C137" s="143" t="s">
        <v>861</v>
      </c>
      <c r="D137" s="132"/>
      <c r="E137" s="132">
        <v>150</v>
      </c>
      <c r="F137" s="137"/>
    </row>
    <row r="138" spans="1:6" ht="70.2" customHeight="1" x14ac:dyDescent="0.25">
      <c r="A138" s="129" t="s">
        <v>879</v>
      </c>
      <c r="B138" s="130" t="s">
        <v>30</v>
      </c>
      <c r="C138" s="143" t="s">
        <v>878</v>
      </c>
      <c r="D138" s="132"/>
      <c r="E138" s="132">
        <v>2000</v>
      </c>
      <c r="F138" s="137"/>
    </row>
    <row r="139" spans="1:6" ht="70.2" customHeight="1" x14ac:dyDescent="0.25">
      <c r="A139" s="129" t="s">
        <v>879</v>
      </c>
      <c r="B139" s="130" t="s">
        <v>30</v>
      </c>
      <c r="C139" s="143" t="s">
        <v>860</v>
      </c>
      <c r="D139" s="132"/>
      <c r="E139" s="132">
        <v>2000</v>
      </c>
      <c r="F139" s="137"/>
    </row>
    <row r="140" spans="1:6" ht="82.2" customHeight="1" x14ac:dyDescent="0.25">
      <c r="A140" s="129" t="s">
        <v>880</v>
      </c>
      <c r="B140" s="130" t="s">
        <v>30</v>
      </c>
      <c r="C140" s="143" t="s">
        <v>859</v>
      </c>
      <c r="D140" s="132"/>
      <c r="E140" s="132">
        <v>1000</v>
      </c>
      <c r="F140" s="137"/>
    </row>
    <row r="141" spans="1:6" ht="82.2" customHeight="1" x14ac:dyDescent="0.25">
      <c r="A141" s="129" t="s">
        <v>880</v>
      </c>
      <c r="B141" s="130" t="s">
        <v>30</v>
      </c>
      <c r="C141" s="143" t="s">
        <v>858</v>
      </c>
      <c r="D141" s="132"/>
      <c r="E141" s="132">
        <v>1000</v>
      </c>
      <c r="F141" s="137"/>
    </row>
    <row r="142" spans="1:6" ht="61.2" customHeight="1" x14ac:dyDescent="0.25">
      <c r="A142" s="129" t="s">
        <v>759</v>
      </c>
      <c r="B142" s="130" t="s">
        <v>30</v>
      </c>
      <c r="C142" s="150" t="s">
        <v>758</v>
      </c>
      <c r="D142" s="137" t="s">
        <v>40</v>
      </c>
      <c r="E142" s="132">
        <f>E143+E144</f>
        <v>4000</v>
      </c>
      <c r="F142" s="137" t="str">
        <f>IF(OR(D142="-",IF(E142="-",0,E142)&gt;=IF(D142="-",0,D142)),"-",IF(D142="-",0,D142)-IF(E142="-",0,E142))</f>
        <v>-</v>
      </c>
    </row>
    <row r="143" spans="1:6" ht="69" customHeight="1" x14ac:dyDescent="0.25">
      <c r="A143" s="129" t="s">
        <v>757</v>
      </c>
      <c r="B143" s="130" t="s">
        <v>30</v>
      </c>
      <c r="C143" s="150" t="s">
        <v>760</v>
      </c>
      <c r="D143" s="137" t="s">
        <v>40</v>
      </c>
      <c r="E143" s="132">
        <v>1500</v>
      </c>
      <c r="F143" s="137" t="s">
        <v>40</v>
      </c>
    </row>
    <row r="144" spans="1:6" ht="72.599999999999994" customHeight="1" x14ac:dyDescent="0.25">
      <c r="A144" s="129" t="s">
        <v>757</v>
      </c>
      <c r="B144" s="130" t="s">
        <v>30</v>
      </c>
      <c r="C144" s="143" t="s">
        <v>855</v>
      </c>
      <c r="D144" s="137" t="s">
        <v>40</v>
      </c>
      <c r="E144" s="132">
        <v>2500</v>
      </c>
      <c r="F144" s="137" t="s">
        <v>40</v>
      </c>
    </row>
    <row r="145" spans="1:6" ht="57" customHeight="1" x14ac:dyDescent="0.25">
      <c r="A145" s="129" t="s">
        <v>680</v>
      </c>
      <c r="B145" s="130" t="s">
        <v>30</v>
      </c>
      <c r="C145" s="150" t="s">
        <v>636</v>
      </c>
      <c r="D145" s="137" t="s">
        <v>40</v>
      </c>
      <c r="E145" s="149">
        <v>50000</v>
      </c>
      <c r="F145" s="137" t="str">
        <f>IF(OR(D145="-",IF(E145="-",0,E145)&gt;=IF(D145="-",0,D145)),"-",IF(D145="-",0,D145)-IF(E145="-",0,E145))</f>
        <v>-</v>
      </c>
    </row>
    <row r="146" spans="1:6" ht="43.8" customHeight="1" x14ac:dyDescent="0.25">
      <c r="A146" s="129" t="s">
        <v>673</v>
      </c>
      <c r="B146" s="130" t="s">
        <v>30</v>
      </c>
      <c r="C146" s="133" t="s">
        <v>635</v>
      </c>
      <c r="D146" s="137" t="s">
        <v>40</v>
      </c>
      <c r="E146" s="132">
        <v>50000</v>
      </c>
      <c r="F146" s="137" t="str">
        <f>IF(OR(D146="-",IF(E146="-",0,E146)&gt;=IF(D146="-",0,D146)),"-",IF(D146="-",0,D146)-IF(E146="-",0,E146))</f>
        <v>-</v>
      </c>
    </row>
    <row r="147" spans="1:6" ht="24" customHeight="1" x14ac:dyDescent="0.25">
      <c r="A147" s="129" t="s">
        <v>755</v>
      </c>
      <c r="B147" s="130" t="s">
        <v>30</v>
      </c>
      <c r="C147" s="152" t="s">
        <v>754</v>
      </c>
      <c r="D147" s="137" t="s">
        <v>40</v>
      </c>
      <c r="E147" s="132">
        <f>E148</f>
        <v>1340487.5200000003</v>
      </c>
      <c r="F147" s="137" t="s">
        <v>40</v>
      </c>
    </row>
    <row r="148" spans="1:6" ht="62.4" customHeight="1" x14ac:dyDescent="0.25">
      <c r="A148" s="129" t="s">
        <v>699</v>
      </c>
      <c r="B148" s="130" t="s">
        <v>30</v>
      </c>
      <c r="C148" s="152" t="s">
        <v>756</v>
      </c>
      <c r="D148" s="137" t="s">
        <v>40</v>
      </c>
      <c r="E148" s="132">
        <f>E150+E151+E152+E153+E154+E155+E156+E157+E158+E149</f>
        <v>1340487.5200000003</v>
      </c>
      <c r="F148" s="137" t="s">
        <v>40</v>
      </c>
    </row>
    <row r="149" spans="1:6" ht="64.2" customHeight="1" x14ac:dyDescent="0.25">
      <c r="A149" s="129" t="s">
        <v>670</v>
      </c>
      <c r="B149" s="130" t="s">
        <v>30</v>
      </c>
      <c r="C149" s="152" t="s">
        <v>854</v>
      </c>
      <c r="D149" s="137"/>
      <c r="E149" s="163">
        <v>10000</v>
      </c>
      <c r="F149" s="137"/>
    </row>
    <row r="150" spans="1:6" ht="58.2" customHeight="1" x14ac:dyDescent="0.25">
      <c r="A150" s="129" t="s">
        <v>670</v>
      </c>
      <c r="B150" s="130" t="s">
        <v>30</v>
      </c>
      <c r="C150" s="152" t="s">
        <v>641</v>
      </c>
      <c r="D150" s="137" t="s">
        <v>40</v>
      </c>
      <c r="E150" s="163">
        <v>287000</v>
      </c>
      <c r="F150" s="137" t="s">
        <v>40</v>
      </c>
    </row>
    <row r="151" spans="1:6" ht="64.5" customHeight="1" x14ac:dyDescent="0.25">
      <c r="A151" s="129" t="s">
        <v>670</v>
      </c>
      <c r="B151" s="130" t="s">
        <v>30</v>
      </c>
      <c r="C151" s="152" t="s">
        <v>638</v>
      </c>
      <c r="D151" s="137" t="s">
        <v>40</v>
      </c>
      <c r="E151" s="163">
        <v>300700.25</v>
      </c>
      <c r="F151" s="137" t="s">
        <v>40</v>
      </c>
    </row>
    <row r="152" spans="1:6" ht="64.5" customHeight="1" x14ac:dyDescent="0.25">
      <c r="A152" s="129" t="s">
        <v>670</v>
      </c>
      <c r="B152" s="130" t="s">
        <v>30</v>
      </c>
      <c r="C152" s="152" t="s">
        <v>639</v>
      </c>
      <c r="D152" s="137" t="s">
        <v>40</v>
      </c>
      <c r="E152" s="132">
        <v>5000</v>
      </c>
      <c r="F152" s="137" t="s">
        <v>40</v>
      </c>
    </row>
    <row r="153" spans="1:6" ht="63.75" customHeight="1" x14ac:dyDescent="0.25">
      <c r="A153" s="129" t="s">
        <v>670</v>
      </c>
      <c r="B153" s="130" t="s">
        <v>30</v>
      </c>
      <c r="C153" s="152" t="s">
        <v>761</v>
      </c>
      <c r="D153" s="137" t="s">
        <v>40</v>
      </c>
      <c r="E153" s="163">
        <v>5154.8900000000003</v>
      </c>
      <c r="F153" s="137" t="s">
        <v>40</v>
      </c>
    </row>
    <row r="154" spans="1:6" ht="58.5" customHeight="1" x14ac:dyDescent="0.25">
      <c r="A154" s="129" t="s">
        <v>670</v>
      </c>
      <c r="B154" s="130" t="s">
        <v>30</v>
      </c>
      <c r="C154" s="152" t="s">
        <v>640</v>
      </c>
      <c r="D154" s="137" t="s">
        <v>40</v>
      </c>
      <c r="E154" s="163">
        <v>591210.79</v>
      </c>
      <c r="F154" s="137" t="s">
        <v>40</v>
      </c>
    </row>
    <row r="155" spans="1:6" ht="58.8" customHeight="1" x14ac:dyDescent="0.25">
      <c r="A155" s="129" t="s">
        <v>670</v>
      </c>
      <c r="B155" s="130" t="s">
        <v>30</v>
      </c>
      <c r="C155" s="152" t="s">
        <v>762</v>
      </c>
      <c r="D155" s="137" t="s">
        <v>40</v>
      </c>
      <c r="E155" s="163">
        <v>391.86</v>
      </c>
      <c r="F155" s="137" t="s">
        <v>40</v>
      </c>
    </row>
    <row r="156" spans="1:6" ht="60.6" customHeight="1" x14ac:dyDescent="0.25">
      <c r="A156" s="129" t="s">
        <v>670</v>
      </c>
      <c r="B156" s="130" t="s">
        <v>30</v>
      </c>
      <c r="C156" s="152" t="s">
        <v>652</v>
      </c>
      <c r="D156" s="137" t="s">
        <v>40</v>
      </c>
      <c r="E156" s="163">
        <v>51137.27</v>
      </c>
      <c r="F156" s="137" t="s">
        <v>40</v>
      </c>
    </row>
    <row r="157" spans="1:6" ht="60.6" customHeight="1" x14ac:dyDescent="0.25">
      <c r="A157" s="129" t="s">
        <v>670</v>
      </c>
      <c r="B157" s="130" t="s">
        <v>30</v>
      </c>
      <c r="C157" s="152" t="s">
        <v>805</v>
      </c>
      <c r="D157" s="137" t="s">
        <v>40</v>
      </c>
      <c r="E157" s="163">
        <f>77158.64+4625.41</f>
        <v>81784.05</v>
      </c>
      <c r="F157" s="137"/>
    </row>
    <row r="158" spans="1:6" ht="63" customHeight="1" x14ac:dyDescent="0.25">
      <c r="A158" s="129" t="s">
        <v>671</v>
      </c>
      <c r="B158" s="130" t="s">
        <v>30</v>
      </c>
      <c r="C158" s="152" t="s">
        <v>642</v>
      </c>
      <c r="D158" s="156" t="s">
        <v>40</v>
      </c>
      <c r="E158" s="163">
        <v>8108.41</v>
      </c>
      <c r="F158" s="137" t="s">
        <v>40</v>
      </c>
    </row>
    <row r="159" spans="1:6" ht="29.25" customHeight="1" x14ac:dyDescent="0.25">
      <c r="A159" s="129" t="s">
        <v>700</v>
      </c>
      <c r="B159" s="130" t="s">
        <v>30</v>
      </c>
      <c r="C159" s="152" t="s">
        <v>679</v>
      </c>
      <c r="D159" s="137" t="s">
        <v>40</v>
      </c>
      <c r="E159" s="132">
        <f>E160</f>
        <v>133603.21</v>
      </c>
      <c r="F159" s="137" t="s">
        <v>40</v>
      </c>
    </row>
    <row r="160" spans="1:6" ht="47.4" customHeight="1" x14ac:dyDescent="0.25">
      <c r="A160" s="129" t="s">
        <v>672</v>
      </c>
      <c r="B160" s="130" t="s">
        <v>30</v>
      </c>
      <c r="C160" s="152" t="s">
        <v>643</v>
      </c>
      <c r="D160" s="137" t="s">
        <v>40</v>
      </c>
      <c r="E160" s="183">
        <v>133603.21</v>
      </c>
      <c r="F160" s="137" t="s">
        <v>40</v>
      </c>
    </row>
    <row r="161" spans="1:7" s="83" customFormat="1" ht="22.95" customHeight="1" x14ac:dyDescent="0.25">
      <c r="A161" s="134" t="s">
        <v>114</v>
      </c>
      <c r="B161" s="135" t="s">
        <v>30</v>
      </c>
      <c r="C161" s="136" t="s">
        <v>115</v>
      </c>
      <c r="D161" s="137">
        <v>608684101.11000001</v>
      </c>
      <c r="E161" s="137">
        <f>E162+E192+E194+E199</f>
        <v>370438299.08999997</v>
      </c>
      <c r="F161" s="137">
        <f>D161-E161</f>
        <v>238245802.02000004</v>
      </c>
    </row>
    <row r="162" spans="1:7" s="83" customFormat="1" ht="37.200000000000003" customHeight="1" x14ac:dyDescent="0.25">
      <c r="A162" s="134" t="s">
        <v>116</v>
      </c>
      <c r="B162" s="135" t="s">
        <v>30</v>
      </c>
      <c r="C162" s="136" t="s">
        <v>117</v>
      </c>
      <c r="D162" s="137">
        <v>608577001.11000001</v>
      </c>
      <c r="E162" s="137">
        <f>E163+E170+E184</f>
        <v>370172723.02999997</v>
      </c>
      <c r="F162" s="137">
        <f>D162-E162</f>
        <v>238404278.08000004</v>
      </c>
      <c r="G162" s="122"/>
    </row>
    <row r="163" spans="1:7" ht="31.2" customHeight="1" x14ac:dyDescent="0.25">
      <c r="A163" s="129" t="s">
        <v>118</v>
      </c>
      <c r="B163" s="130" t="s">
        <v>30</v>
      </c>
      <c r="C163" s="133" t="s">
        <v>119</v>
      </c>
      <c r="D163" s="132" t="s">
        <v>40</v>
      </c>
      <c r="E163" s="132">
        <f>E164+E166+E168</f>
        <v>53241894</v>
      </c>
      <c r="F163" s="132" t="str">
        <f>IF(OR(D163="-",IF(E163="-",0,E163)&gt;=IF(D163="-",0,D163)),"-",IF(D163="-",0,D163)-IF(E163="-",0,E163))</f>
        <v>-</v>
      </c>
    </row>
    <row r="164" spans="1:7" ht="21" customHeight="1" x14ac:dyDescent="0.25">
      <c r="A164" s="129" t="s">
        <v>120</v>
      </c>
      <c r="B164" s="130" t="s">
        <v>30</v>
      </c>
      <c r="C164" s="133" t="s">
        <v>121</v>
      </c>
      <c r="D164" s="132" t="s">
        <v>40</v>
      </c>
      <c r="E164" s="132">
        <f>E165</f>
        <v>26145000</v>
      </c>
      <c r="F164" s="132" t="str">
        <f>IF(OR(D164="-",IF(E164="-",0,E164)&gt;=IF(D164="-",0,D164)),"-",IF(D164="-",0,D164)-IF(E164="-",0,E164))</f>
        <v>-</v>
      </c>
    </row>
    <row r="165" spans="1:7" ht="35.4" customHeight="1" x14ac:dyDescent="0.25">
      <c r="A165" s="129" t="s">
        <v>674</v>
      </c>
      <c r="B165" s="130" t="s">
        <v>30</v>
      </c>
      <c r="C165" s="133" t="s">
        <v>122</v>
      </c>
      <c r="D165" s="132" t="s">
        <v>40</v>
      </c>
      <c r="E165" s="163">
        <v>26145000</v>
      </c>
      <c r="F165" s="132" t="str">
        <f>IF(OR(D165="-",IF(E165="-",0,E165)&gt;=IF(D165="-",0,D165)),"-",IF(D165="-",0,D165)-IF(E165="-",0,E165))</f>
        <v>-</v>
      </c>
    </row>
    <row r="166" spans="1:7" ht="28.95" customHeight="1" x14ac:dyDescent="0.25">
      <c r="A166" s="129" t="s">
        <v>123</v>
      </c>
      <c r="B166" s="130" t="s">
        <v>30</v>
      </c>
      <c r="C166" s="133" t="s">
        <v>124</v>
      </c>
      <c r="D166" s="132" t="s">
        <v>40</v>
      </c>
      <c r="E166" s="132">
        <f>E167</f>
        <v>14096894</v>
      </c>
      <c r="F166" s="132" t="str">
        <f>IF(OR(D166="-",IF(E166="-",0,E166)&gt;=IF(D166="-",0,D166)),"-",IF(D166="-",0,D166)-IF(E166="-",0,E166))</f>
        <v>-</v>
      </c>
    </row>
    <row r="167" spans="1:7" ht="28.95" customHeight="1" x14ac:dyDescent="0.25">
      <c r="A167" s="129" t="s">
        <v>125</v>
      </c>
      <c r="B167" s="130" t="s">
        <v>30</v>
      </c>
      <c r="C167" s="133" t="s">
        <v>126</v>
      </c>
      <c r="D167" s="132" t="s">
        <v>40</v>
      </c>
      <c r="E167" s="183">
        <v>14096894</v>
      </c>
      <c r="F167" s="132" t="str">
        <f>IF(OR(D167="-",IF(E167="-",0,E167)&gt;=IF(D167="-",0,D167)),"-",IF(D167="-",0,D167)-IF(E167="-",0,E167))</f>
        <v>-</v>
      </c>
    </row>
    <row r="168" spans="1:7" ht="37.200000000000003" customHeight="1" x14ac:dyDescent="0.25">
      <c r="A168" s="129" t="s">
        <v>852</v>
      </c>
      <c r="B168" s="130" t="s">
        <v>30</v>
      </c>
      <c r="C168" s="133" t="s">
        <v>851</v>
      </c>
      <c r="D168" s="132"/>
      <c r="E168" s="183">
        <f>E169</f>
        <v>13000000</v>
      </c>
      <c r="F168" s="132"/>
    </row>
    <row r="169" spans="1:7" ht="37.200000000000003" customHeight="1" x14ac:dyDescent="0.25">
      <c r="A169" s="129" t="s">
        <v>853</v>
      </c>
      <c r="B169" s="130" t="s">
        <v>30</v>
      </c>
      <c r="C169" s="133" t="s">
        <v>850</v>
      </c>
      <c r="D169" s="132"/>
      <c r="E169" s="183">
        <v>13000000</v>
      </c>
      <c r="F169" s="132"/>
    </row>
    <row r="170" spans="1:7" ht="28.95" customHeight="1" x14ac:dyDescent="0.25">
      <c r="A170" s="129" t="s">
        <v>763</v>
      </c>
      <c r="B170" s="130" t="s">
        <v>30</v>
      </c>
      <c r="C170" s="133" t="s">
        <v>764</v>
      </c>
      <c r="D170" s="132" t="s">
        <v>40</v>
      </c>
      <c r="E170" s="148">
        <f>E175+E181+E173+E171+E177+E179</f>
        <v>140963695.79999998</v>
      </c>
      <c r="F170" s="132" t="s">
        <v>40</v>
      </c>
    </row>
    <row r="171" spans="1:7" ht="39" customHeight="1" x14ac:dyDescent="0.25">
      <c r="A171" s="169" t="s">
        <v>826</v>
      </c>
      <c r="B171" s="130" t="s">
        <v>30</v>
      </c>
      <c r="C171" s="170" t="s">
        <v>824</v>
      </c>
      <c r="D171" s="132" t="s">
        <v>40</v>
      </c>
      <c r="E171" s="160">
        <f>E172</f>
        <v>84083818.819999993</v>
      </c>
      <c r="F171" s="132"/>
    </row>
    <row r="172" spans="1:7" ht="36.6" customHeight="1" x14ac:dyDescent="0.25">
      <c r="A172" s="169" t="s">
        <v>826</v>
      </c>
      <c r="B172" s="130" t="s">
        <v>30</v>
      </c>
      <c r="C172" s="171" t="s">
        <v>823</v>
      </c>
      <c r="D172" s="132" t="s">
        <v>40</v>
      </c>
      <c r="E172" s="163">
        <v>84083818.819999993</v>
      </c>
      <c r="F172" s="132"/>
    </row>
    <row r="173" spans="1:7" ht="45.6" customHeight="1" x14ac:dyDescent="0.25">
      <c r="A173" s="169" t="s">
        <v>825</v>
      </c>
      <c r="B173" s="130" t="s">
        <v>30</v>
      </c>
      <c r="C173" s="170" t="s">
        <v>822</v>
      </c>
      <c r="D173" s="132" t="s">
        <v>40</v>
      </c>
      <c r="E173" s="168">
        <f>E174</f>
        <v>806036.34</v>
      </c>
      <c r="F173" s="132"/>
    </row>
    <row r="174" spans="1:7" ht="49.8" customHeight="1" x14ac:dyDescent="0.25">
      <c r="A174" s="169" t="s">
        <v>825</v>
      </c>
      <c r="B174" s="130" t="s">
        <v>30</v>
      </c>
      <c r="C174" s="170" t="s">
        <v>821</v>
      </c>
      <c r="D174" s="132" t="s">
        <v>40</v>
      </c>
      <c r="E174" s="163">
        <v>806036.34</v>
      </c>
      <c r="F174" s="132"/>
    </row>
    <row r="175" spans="1:7" ht="47.4" customHeight="1" x14ac:dyDescent="0.25">
      <c r="A175" s="129" t="s">
        <v>795</v>
      </c>
      <c r="B175" s="130" t="s">
        <v>30</v>
      </c>
      <c r="C175" s="133" t="s">
        <v>794</v>
      </c>
      <c r="D175" s="132" t="s">
        <v>40</v>
      </c>
      <c r="E175" s="148">
        <f>E176</f>
        <v>508360.86</v>
      </c>
      <c r="F175" s="132" t="str">
        <f>IF(OR(D175="-",IF(E175="-",0,E175)&gt;=IF(D175="-",0,D175)),"-",IF(D175="-",0,D175)-IF(E175="-",0,E175))</f>
        <v>-</v>
      </c>
    </row>
    <row r="176" spans="1:7" ht="49.95" customHeight="1" x14ac:dyDescent="0.25">
      <c r="A176" s="129" t="s">
        <v>796</v>
      </c>
      <c r="B176" s="130" t="s">
        <v>30</v>
      </c>
      <c r="C176" s="133" t="s">
        <v>797</v>
      </c>
      <c r="D176" s="132" t="s">
        <v>40</v>
      </c>
      <c r="E176" s="163">
        <v>508360.86</v>
      </c>
      <c r="F176" s="132" t="s">
        <v>40</v>
      </c>
    </row>
    <row r="177" spans="1:7" ht="33.6" customHeight="1" x14ac:dyDescent="0.25">
      <c r="A177" s="129" t="s">
        <v>827</v>
      </c>
      <c r="B177" s="130" t="s">
        <v>30</v>
      </c>
      <c r="C177" s="170" t="s">
        <v>819</v>
      </c>
      <c r="D177" s="132"/>
      <c r="E177" s="163">
        <v>293244.13</v>
      </c>
      <c r="F177" s="132"/>
    </row>
    <row r="178" spans="1:7" ht="33.6" customHeight="1" x14ac:dyDescent="0.25">
      <c r="A178" s="129" t="s">
        <v>827</v>
      </c>
      <c r="B178" s="130" t="s">
        <v>30</v>
      </c>
      <c r="C178" s="171" t="s">
        <v>820</v>
      </c>
      <c r="D178" s="132" t="s">
        <v>40</v>
      </c>
      <c r="E178" s="163">
        <v>293244.13</v>
      </c>
      <c r="F178" s="132"/>
    </row>
    <row r="179" spans="1:7" ht="24" customHeight="1" x14ac:dyDescent="0.25">
      <c r="A179" s="189" t="s">
        <v>848</v>
      </c>
      <c r="B179" s="130" t="s">
        <v>30</v>
      </c>
      <c r="C179" s="170" t="s">
        <v>846</v>
      </c>
      <c r="D179" s="132"/>
      <c r="E179" s="183">
        <v>21501821.879999999</v>
      </c>
      <c r="F179" s="132"/>
    </row>
    <row r="180" spans="1:7" ht="37.200000000000003" customHeight="1" x14ac:dyDescent="0.25">
      <c r="A180" s="189" t="s">
        <v>849</v>
      </c>
      <c r="B180" s="130" t="s">
        <v>30</v>
      </c>
      <c r="C180" s="143" t="s">
        <v>847</v>
      </c>
      <c r="D180" s="132"/>
      <c r="E180" s="183">
        <v>21501821.879999999</v>
      </c>
      <c r="F180" s="132"/>
    </row>
    <row r="181" spans="1:7" ht="19.5" customHeight="1" x14ac:dyDescent="0.25">
      <c r="A181" s="129" t="s">
        <v>767</v>
      </c>
      <c r="B181" s="130" t="s">
        <v>30</v>
      </c>
      <c r="C181" s="133" t="s">
        <v>765</v>
      </c>
      <c r="D181" s="132" t="s">
        <v>40</v>
      </c>
      <c r="E181" s="159">
        <f>E182+E183</f>
        <v>33770413.769999996</v>
      </c>
      <c r="F181" s="132" t="s">
        <v>40</v>
      </c>
    </row>
    <row r="182" spans="1:7" ht="19.5" customHeight="1" x14ac:dyDescent="0.25">
      <c r="A182" s="129" t="s">
        <v>768</v>
      </c>
      <c r="B182" s="130" t="s">
        <v>30</v>
      </c>
      <c r="C182" s="133" t="s">
        <v>766</v>
      </c>
      <c r="D182" s="132" t="s">
        <v>40</v>
      </c>
      <c r="E182" s="163">
        <v>31511413.77</v>
      </c>
      <c r="F182" s="132" t="s">
        <v>40</v>
      </c>
    </row>
    <row r="183" spans="1:7" ht="19.5" customHeight="1" x14ac:dyDescent="0.25">
      <c r="A183" s="129" t="s">
        <v>768</v>
      </c>
      <c r="B183" s="130" t="s">
        <v>30</v>
      </c>
      <c r="C183" s="133" t="s">
        <v>789</v>
      </c>
      <c r="D183" s="132"/>
      <c r="E183" s="163">
        <v>2259000</v>
      </c>
      <c r="F183" s="132"/>
    </row>
    <row r="184" spans="1:7" s="181" customFormat="1" ht="28.2" customHeight="1" x14ac:dyDescent="0.25">
      <c r="A184" s="129" t="s">
        <v>127</v>
      </c>
      <c r="B184" s="130" t="s">
        <v>30</v>
      </c>
      <c r="C184" s="133" t="s">
        <v>128</v>
      </c>
      <c r="D184" s="132" t="s">
        <v>40</v>
      </c>
      <c r="E184" s="132">
        <f>E185+E188+E190</f>
        <v>175967133.22999999</v>
      </c>
      <c r="F184" s="132" t="str">
        <f>IF(OR(D184="-",IF(E184="-",0,E184)&gt;=IF(D184="-",0,D184)),"-",IF(D184="-",0,D184)-IF(E184="-",0,E184))</f>
        <v>-</v>
      </c>
    </row>
    <row r="185" spans="1:7" s="181" customFormat="1" ht="33" customHeight="1" x14ac:dyDescent="0.25">
      <c r="A185" s="129" t="s">
        <v>773</v>
      </c>
      <c r="B185" s="130" t="s">
        <v>30</v>
      </c>
      <c r="C185" s="133" t="s">
        <v>128</v>
      </c>
      <c r="D185" s="132" t="s">
        <v>40</v>
      </c>
      <c r="E185" s="166">
        <f>E186+E187</f>
        <v>1732429.6099999999</v>
      </c>
      <c r="F185" s="132" t="s">
        <v>40</v>
      </c>
    </row>
    <row r="186" spans="1:7" s="181" customFormat="1" ht="34.200000000000003" customHeight="1" x14ac:dyDescent="0.25">
      <c r="A186" s="129" t="s">
        <v>675</v>
      </c>
      <c r="B186" s="130" t="s">
        <v>30</v>
      </c>
      <c r="C186" s="143" t="s">
        <v>633</v>
      </c>
      <c r="D186" s="132" t="s">
        <v>40</v>
      </c>
      <c r="E186" s="163">
        <v>1294411.93</v>
      </c>
      <c r="F186" s="132" t="s">
        <v>40</v>
      </c>
    </row>
    <row r="187" spans="1:7" s="181" customFormat="1" ht="34.950000000000003" customHeight="1" x14ac:dyDescent="0.25">
      <c r="A187" s="129" t="s">
        <v>675</v>
      </c>
      <c r="B187" s="130" t="s">
        <v>30</v>
      </c>
      <c r="C187" s="143" t="s">
        <v>634</v>
      </c>
      <c r="D187" s="132" t="s">
        <v>40</v>
      </c>
      <c r="E187" s="163">
        <v>438017.68</v>
      </c>
      <c r="F187" s="132" t="s">
        <v>40</v>
      </c>
    </row>
    <row r="188" spans="1:7" ht="38.25" customHeight="1" x14ac:dyDescent="0.25">
      <c r="A188" s="129" t="s">
        <v>769</v>
      </c>
      <c r="B188" s="130" t="s">
        <v>30</v>
      </c>
      <c r="C188" s="143" t="s">
        <v>770</v>
      </c>
      <c r="D188" s="132" t="s">
        <v>40</v>
      </c>
      <c r="E188" s="132">
        <f>E189</f>
        <v>567573.62</v>
      </c>
      <c r="F188" s="132" t="s">
        <v>40</v>
      </c>
      <c r="G188" s="82"/>
    </row>
    <row r="189" spans="1:7" ht="42.75" customHeight="1" x14ac:dyDescent="0.25">
      <c r="A189" s="129" t="s">
        <v>772</v>
      </c>
      <c r="B189" s="130" t="s">
        <v>30</v>
      </c>
      <c r="C189" s="143" t="s">
        <v>771</v>
      </c>
      <c r="D189" s="132" t="s">
        <v>40</v>
      </c>
      <c r="E189" s="163">
        <v>567573.62</v>
      </c>
      <c r="F189" s="132" t="s">
        <v>40</v>
      </c>
    </row>
    <row r="190" spans="1:7" ht="17.25" customHeight="1" x14ac:dyDescent="0.25">
      <c r="A190" s="129" t="s">
        <v>774</v>
      </c>
      <c r="B190" s="130" t="s">
        <v>30</v>
      </c>
      <c r="C190" s="143" t="s">
        <v>775</v>
      </c>
      <c r="D190" s="132" t="s">
        <v>40</v>
      </c>
      <c r="E190" s="132">
        <f>E191</f>
        <v>173667130</v>
      </c>
      <c r="F190" s="132" t="s">
        <v>40</v>
      </c>
    </row>
    <row r="191" spans="1:7" ht="21.6" customHeight="1" x14ac:dyDescent="0.25">
      <c r="A191" s="129" t="s">
        <v>129</v>
      </c>
      <c r="B191" s="130" t="s">
        <v>30</v>
      </c>
      <c r="C191" s="133" t="s">
        <v>130</v>
      </c>
      <c r="D191" s="132" t="s">
        <v>40</v>
      </c>
      <c r="E191" s="182">
        <v>173667130</v>
      </c>
      <c r="F191" s="132" t="str">
        <f>IF(OR(D191="-",IF(E191="-",0,E191)&gt;=IF(D191="-",0,D191)),"-",IF(D191="-",0,D191)-IF(E191="-",0,E191))</f>
        <v>-</v>
      </c>
    </row>
    <row r="192" spans="1:7" s="181" customFormat="1" ht="21.6" customHeight="1" x14ac:dyDescent="0.25">
      <c r="A192" s="134" t="s">
        <v>799</v>
      </c>
      <c r="B192" s="130" t="s">
        <v>30</v>
      </c>
      <c r="C192" s="136" t="s">
        <v>798</v>
      </c>
      <c r="D192" s="132"/>
      <c r="E192" s="132">
        <f>E193</f>
        <v>57100</v>
      </c>
      <c r="F192" s="132"/>
    </row>
    <row r="193" spans="1:7" s="181" customFormat="1" ht="30.6" customHeight="1" x14ac:dyDescent="0.25">
      <c r="A193" s="129" t="s">
        <v>801</v>
      </c>
      <c r="B193" s="130" t="s">
        <v>30</v>
      </c>
      <c r="C193" s="133" t="s">
        <v>800</v>
      </c>
      <c r="D193" s="132"/>
      <c r="E193" s="132">
        <v>57100</v>
      </c>
      <c r="F193" s="132"/>
    </row>
    <row r="194" spans="1:7" s="181" customFormat="1" ht="60" customHeight="1" x14ac:dyDescent="0.25">
      <c r="A194" s="134" t="s">
        <v>782</v>
      </c>
      <c r="B194" s="135" t="s">
        <v>30</v>
      </c>
      <c r="C194" s="144" t="s">
        <v>783</v>
      </c>
      <c r="D194" s="137" t="s">
        <v>40</v>
      </c>
      <c r="E194" s="158">
        <f>E195</f>
        <v>520495.80000000005</v>
      </c>
      <c r="F194" s="137" t="s">
        <v>40</v>
      </c>
    </row>
    <row r="195" spans="1:7" s="181" customFormat="1" ht="72.75" customHeight="1" x14ac:dyDescent="0.25">
      <c r="A195" s="129" t="s">
        <v>778</v>
      </c>
      <c r="B195" s="130" t="s">
        <v>30</v>
      </c>
      <c r="C195" s="145" t="s">
        <v>780</v>
      </c>
      <c r="D195" s="132" t="s">
        <v>40</v>
      </c>
      <c r="E195" s="148">
        <f>E196</f>
        <v>520495.80000000005</v>
      </c>
      <c r="F195" s="132" t="s">
        <v>40</v>
      </c>
    </row>
    <row r="196" spans="1:7" s="181" customFormat="1" ht="61.8" customHeight="1" x14ac:dyDescent="0.25">
      <c r="A196" s="129" t="s">
        <v>779</v>
      </c>
      <c r="B196" s="130" t="s">
        <v>30</v>
      </c>
      <c r="C196" s="145" t="s">
        <v>781</v>
      </c>
      <c r="D196" s="132" t="s">
        <v>40</v>
      </c>
      <c r="E196" s="148">
        <f>E197+E198</f>
        <v>520495.80000000005</v>
      </c>
      <c r="F196" s="132" t="s">
        <v>40</v>
      </c>
    </row>
    <row r="197" spans="1:7" s="181" customFormat="1" ht="64.2" customHeight="1" x14ac:dyDescent="0.25">
      <c r="A197" s="129" t="s">
        <v>779</v>
      </c>
      <c r="B197" s="130" t="s">
        <v>30</v>
      </c>
      <c r="C197" s="145" t="s">
        <v>788</v>
      </c>
      <c r="D197" s="132"/>
      <c r="E197" s="148">
        <v>369966.34</v>
      </c>
      <c r="F197" s="132"/>
    </row>
    <row r="198" spans="1:7" s="181" customFormat="1" ht="63" customHeight="1" x14ac:dyDescent="0.25">
      <c r="A198" s="129" t="s">
        <v>779</v>
      </c>
      <c r="B198" s="130" t="s">
        <v>30</v>
      </c>
      <c r="C198" s="145" t="s">
        <v>784</v>
      </c>
      <c r="D198" s="132" t="s">
        <v>40</v>
      </c>
      <c r="E198" s="148">
        <v>150529.46</v>
      </c>
      <c r="F198" s="132" t="s">
        <v>40</v>
      </c>
    </row>
    <row r="199" spans="1:7" s="180" customFormat="1" ht="44.4" customHeight="1" x14ac:dyDescent="0.25">
      <c r="A199" s="134" t="s">
        <v>131</v>
      </c>
      <c r="B199" s="135" t="s">
        <v>30</v>
      </c>
      <c r="C199" s="136" t="s">
        <v>132</v>
      </c>
      <c r="D199" s="137" t="s">
        <v>40</v>
      </c>
      <c r="E199" s="137">
        <v>-312019.74</v>
      </c>
      <c r="F199" s="137" t="str">
        <f>IF(OR(D199="-",IF(E199="-",0,E199)&gt;=IF(D199="-",0,D199)),"-",IF(D199="-",0,D199)-IF(E199="-",0,E199))</f>
        <v>-</v>
      </c>
      <c r="G199" s="179"/>
    </row>
    <row r="200" spans="1:7" s="181" customFormat="1" ht="42.6" customHeight="1" x14ac:dyDescent="0.25">
      <c r="A200" s="129" t="s">
        <v>133</v>
      </c>
      <c r="B200" s="130" t="s">
        <v>30</v>
      </c>
      <c r="C200" s="133" t="s">
        <v>134</v>
      </c>
      <c r="D200" s="132" t="s">
        <v>40</v>
      </c>
      <c r="E200" s="132">
        <v>-312019.74</v>
      </c>
      <c r="F200" s="132" t="str">
        <f>IF(OR(D200="-",IF(E200="-",0,E200)&gt;=IF(D200="-",0,D200)),"-",IF(D200="-",0,D200)-IF(E200="-",0,E200))</f>
        <v>-</v>
      </c>
    </row>
    <row r="201" spans="1:7" s="181" customFormat="1" ht="42" customHeight="1" x14ac:dyDescent="0.25">
      <c r="A201" s="129" t="s">
        <v>676</v>
      </c>
      <c r="B201" s="130" t="s">
        <v>30</v>
      </c>
      <c r="C201" s="133" t="s">
        <v>776</v>
      </c>
      <c r="D201" s="132" t="s">
        <v>40</v>
      </c>
      <c r="E201" s="132">
        <v>-265143.32</v>
      </c>
      <c r="F201" s="132" t="s">
        <v>40</v>
      </c>
    </row>
    <row r="202" spans="1:7" ht="42" customHeight="1" x14ac:dyDescent="0.25">
      <c r="A202" s="129" t="s">
        <v>676</v>
      </c>
      <c r="B202" s="130" t="s">
        <v>30</v>
      </c>
      <c r="C202" s="133" t="s">
        <v>632</v>
      </c>
      <c r="D202" s="132" t="s">
        <v>40</v>
      </c>
      <c r="E202" s="132">
        <v>-265143.32</v>
      </c>
      <c r="F202" s="132" t="s">
        <v>40</v>
      </c>
    </row>
    <row r="203" spans="1:7" ht="44.25" customHeight="1" x14ac:dyDescent="0.25">
      <c r="A203" s="129" t="s">
        <v>677</v>
      </c>
      <c r="B203" s="130" t="s">
        <v>30</v>
      </c>
      <c r="C203" s="133" t="s">
        <v>777</v>
      </c>
      <c r="D203" s="132"/>
      <c r="E203" s="132">
        <v>-46876.42</v>
      </c>
      <c r="F203" s="132" t="s">
        <v>40</v>
      </c>
    </row>
    <row r="204" spans="1:7" ht="43.5" customHeight="1" x14ac:dyDescent="0.25">
      <c r="A204" s="129" t="s">
        <v>677</v>
      </c>
      <c r="B204" s="130" t="s">
        <v>30</v>
      </c>
      <c r="C204" s="133" t="s">
        <v>135</v>
      </c>
      <c r="D204" s="132" t="s">
        <v>40</v>
      </c>
      <c r="E204" s="132">
        <v>-17418.82</v>
      </c>
      <c r="F204" s="132" t="str">
        <f>IF(OR(D204="-",IF(E204="-",0,E204)&gt;=IF(D204="-",0,D204)),"-",IF(D204="-",0,D204)-IF(E204="-",0,E204))</f>
        <v>-</v>
      </c>
    </row>
    <row r="205" spans="1:7" ht="43.5" customHeight="1" x14ac:dyDescent="0.25">
      <c r="A205" s="129" t="s">
        <v>677</v>
      </c>
      <c r="B205" s="130" t="s">
        <v>30</v>
      </c>
      <c r="C205" s="133" t="s">
        <v>136</v>
      </c>
      <c r="D205" s="132" t="s">
        <v>40</v>
      </c>
      <c r="E205" s="132">
        <v>-29457.599999999999</v>
      </c>
      <c r="F205" s="132" t="str">
        <f>IF(OR(D205="-",IF(E205="-",0,E205)&gt;=IF(D205="-",0,D205)),"-",IF(D205="-",0,D205)-IF(E205="-",0,E205))</f>
        <v>-</v>
      </c>
    </row>
    <row r="206" spans="1:7" ht="12.75" customHeight="1" x14ac:dyDescent="0.25">
      <c r="A206" s="84"/>
      <c r="B206" s="174"/>
      <c r="C206" s="98"/>
      <c r="D206" s="99"/>
      <c r="E206" s="100"/>
      <c r="F206" s="99"/>
    </row>
  </sheetData>
  <mergeCells count="17">
    <mergeCell ref="E1:F1"/>
    <mergeCell ref="E2:F2"/>
    <mergeCell ref="E3:F3"/>
    <mergeCell ref="E4:F4"/>
    <mergeCell ref="E5:F5"/>
    <mergeCell ref="A17:D17"/>
    <mergeCell ref="A8:D8"/>
    <mergeCell ref="A11:D11"/>
    <mergeCell ref="A9:D9"/>
    <mergeCell ref="B13:D13"/>
    <mergeCell ref="B14:D14"/>
    <mergeCell ref="B18:B24"/>
    <mergeCell ref="D18:D24"/>
    <mergeCell ref="C18:C24"/>
    <mergeCell ref="A18:A24"/>
    <mergeCell ref="F18:F24"/>
    <mergeCell ref="E18:E24"/>
  </mergeCells>
  <conditionalFormatting sqref="F28 F30:F31 F33 F35 F37 F39 F41 F43 F45 F47:F48 F50 F59 F66 F68 F70 F72 F75 F77 F79 F81 F83:F87 F90 F92 F94 F102 F104 F106:F108 F115 F117:F118 F120:F121 F123:F127 F130 F142:F144 F146:F160">
    <cfRule type="cellIs" priority="2" stopIfTrue="1" operator="equal">
      <formula>0</formula>
    </cfRule>
  </conditionalFormatting>
  <conditionalFormatting sqref="F51:F57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8"/>
  <sheetViews>
    <sheetView showGridLines="0" view="pageBreakPreview" topLeftCell="A368" zoomScale="110" zoomScaleNormal="110" zoomScaleSheetLayoutView="110" workbookViewId="0">
      <selection activeCell="D20" sqref="D20"/>
    </sheetView>
  </sheetViews>
  <sheetFormatPr defaultColWidth="9.109375" defaultRowHeight="12.75" customHeight="1" x14ac:dyDescent="0.25"/>
  <cols>
    <col min="1" max="1" width="32.44140625" style="76" customWidth="1"/>
    <col min="2" max="2" width="4.33203125" style="76" customWidth="1"/>
    <col min="3" max="3" width="20.6640625" style="76" customWidth="1"/>
    <col min="4" max="4" width="18.88671875" style="76" customWidth="1"/>
    <col min="5" max="6" width="18.6640625" style="76" customWidth="1"/>
    <col min="7" max="7" width="17.109375" style="76" bestFit="1" customWidth="1"/>
    <col min="8" max="8" width="16.44140625" style="76" bestFit="1" customWidth="1"/>
    <col min="9" max="9" width="13" style="76" bestFit="1" customWidth="1"/>
    <col min="10" max="16384" width="9.109375" style="76"/>
  </cols>
  <sheetData>
    <row r="2" spans="1:9" ht="15" customHeight="1" x14ac:dyDescent="0.25">
      <c r="A2" s="204" t="s">
        <v>137</v>
      </c>
      <c r="B2" s="204"/>
      <c r="C2" s="204"/>
      <c r="D2" s="204"/>
      <c r="E2" s="173"/>
      <c r="F2" s="59" t="s">
        <v>138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211" t="s">
        <v>20</v>
      </c>
      <c r="B4" s="210" t="s">
        <v>21</v>
      </c>
      <c r="C4" s="210" t="s">
        <v>139</v>
      </c>
      <c r="D4" s="209" t="s">
        <v>23</v>
      </c>
      <c r="E4" s="212" t="s">
        <v>24</v>
      </c>
      <c r="F4" s="209" t="s">
        <v>25</v>
      </c>
    </row>
    <row r="5" spans="1:9" ht="5.4" customHeight="1" x14ac:dyDescent="0.25">
      <c r="A5" s="211"/>
      <c r="B5" s="210"/>
      <c r="C5" s="210"/>
      <c r="D5" s="209"/>
      <c r="E5" s="212"/>
      <c r="F5" s="209"/>
    </row>
    <row r="6" spans="1:9" ht="9.6" customHeight="1" x14ac:dyDescent="0.25">
      <c r="A6" s="211"/>
      <c r="B6" s="210"/>
      <c r="C6" s="210"/>
      <c r="D6" s="209"/>
      <c r="E6" s="212"/>
      <c r="F6" s="209"/>
    </row>
    <row r="7" spans="1:9" ht="6" customHeight="1" x14ac:dyDescent="0.25">
      <c r="A7" s="211"/>
      <c r="B7" s="210"/>
      <c r="C7" s="210"/>
      <c r="D7" s="209"/>
      <c r="E7" s="212"/>
      <c r="F7" s="209"/>
    </row>
    <row r="8" spans="1:9" ht="6.6" customHeight="1" x14ac:dyDescent="0.25">
      <c r="A8" s="211"/>
      <c r="B8" s="210"/>
      <c r="C8" s="210"/>
      <c r="D8" s="209"/>
      <c r="E8" s="212"/>
      <c r="F8" s="209"/>
    </row>
    <row r="9" spans="1:9" ht="10.95" customHeight="1" x14ac:dyDescent="0.25">
      <c r="A9" s="211"/>
      <c r="B9" s="210"/>
      <c r="C9" s="210"/>
      <c r="D9" s="209"/>
      <c r="E9" s="212"/>
      <c r="F9" s="209"/>
    </row>
    <row r="10" spans="1:9" ht="4.2" hidden="1" customHeight="1" x14ac:dyDescent="0.25">
      <c r="A10" s="211"/>
      <c r="B10" s="210"/>
      <c r="C10" s="104"/>
      <c r="D10" s="209"/>
      <c r="E10" s="175"/>
      <c r="F10" s="105"/>
    </row>
    <row r="11" spans="1:9" ht="13.2" hidden="1" customHeight="1" x14ac:dyDescent="0.25">
      <c r="A11" s="211"/>
      <c r="B11" s="210"/>
      <c r="C11" s="104"/>
      <c r="D11" s="209"/>
      <c r="E11" s="175"/>
      <c r="F11" s="105"/>
    </row>
    <row r="12" spans="1:9" ht="13.5" customHeight="1" x14ac:dyDescent="0.25">
      <c r="A12" s="176">
        <v>1</v>
      </c>
      <c r="B12" s="176">
        <v>2</v>
      </c>
      <c r="C12" s="176">
        <v>3</v>
      </c>
      <c r="D12" s="177" t="s">
        <v>26</v>
      </c>
      <c r="E12" s="177" t="s">
        <v>27</v>
      </c>
      <c r="F12" s="177" t="s">
        <v>28</v>
      </c>
    </row>
    <row r="13" spans="1:9" ht="13.2" x14ac:dyDescent="0.25">
      <c r="A13" s="106" t="s">
        <v>140</v>
      </c>
      <c r="B13" s="102" t="s">
        <v>141</v>
      </c>
      <c r="C13" s="107" t="s">
        <v>142</v>
      </c>
      <c r="D13" s="108">
        <f>D15+D108+D128+D167+D201+D265+D301+D352+D372</f>
        <v>887790079.59000003</v>
      </c>
      <c r="E13" s="108">
        <f>E15+E108+E128+E167+E201+E265+E301+E352+E372</f>
        <v>512284502.39999998</v>
      </c>
      <c r="F13" s="108">
        <f>D13-E13</f>
        <v>375505577.19000006</v>
      </c>
    </row>
    <row r="14" spans="1:9" ht="13.2" x14ac:dyDescent="0.25">
      <c r="A14" s="109" t="s">
        <v>32</v>
      </c>
      <c r="B14" s="110"/>
      <c r="C14" s="111"/>
      <c r="D14" s="161"/>
      <c r="E14" s="110"/>
      <c r="F14" s="110"/>
    </row>
    <row r="15" spans="1:9" ht="13.2" x14ac:dyDescent="0.25">
      <c r="A15" s="106" t="s">
        <v>143</v>
      </c>
      <c r="B15" s="102" t="s">
        <v>141</v>
      </c>
      <c r="C15" s="107" t="s">
        <v>144</v>
      </c>
      <c r="D15" s="108">
        <f>D16+D25+D29+D31</f>
        <v>125766877.56999999</v>
      </c>
      <c r="E15" s="108">
        <f>E16+E25+E29+E31</f>
        <v>68166680.460000008</v>
      </c>
      <c r="F15" s="112">
        <f>D15-E15</f>
        <v>57600197.109999985</v>
      </c>
      <c r="G15" s="146"/>
      <c r="H15" s="146"/>
    </row>
    <row r="16" spans="1:9" ht="78.599999999999994" customHeight="1" x14ac:dyDescent="0.25">
      <c r="A16" s="113" t="s">
        <v>145</v>
      </c>
      <c r="B16" s="101" t="s">
        <v>141</v>
      </c>
      <c r="C16" s="114" t="s">
        <v>146</v>
      </c>
      <c r="D16" s="63">
        <f>D17+FIO</f>
        <v>98100766.269999996</v>
      </c>
      <c r="E16" s="63">
        <f>E17+E21</f>
        <v>58820356.250000007</v>
      </c>
      <c r="F16" s="112">
        <f t="shared" ref="F16:F80" si="0">D16-E16</f>
        <v>39280410.019999988</v>
      </c>
      <c r="I16" s="147"/>
    </row>
    <row r="17" spans="1:6" ht="27.6" customHeight="1" x14ac:dyDescent="0.25">
      <c r="A17" s="113" t="s">
        <v>147</v>
      </c>
      <c r="B17" s="101" t="s">
        <v>141</v>
      </c>
      <c r="C17" s="114" t="s">
        <v>148</v>
      </c>
      <c r="D17" s="63">
        <f>D18+D19+D20</f>
        <v>17657137.550000001</v>
      </c>
      <c r="E17" s="63">
        <f>E18+E19+E20</f>
        <v>10734168.32</v>
      </c>
      <c r="F17" s="112">
        <f t="shared" si="0"/>
        <v>6922969.2300000004</v>
      </c>
    </row>
    <row r="18" spans="1:6" ht="13.2" x14ac:dyDescent="0.25">
      <c r="A18" s="113" t="s">
        <v>149</v>
      </c>
      <c r="B18" s="101" t="s">
        <v>141</v>
      </c>
      <c r="C18" s="114" t="s">
        <v>150</v>
      </c>
      <c r="D18" s="63">
        <f t="shared" ref="D18:E20" si="1">D94</f>
        <v>13035636.91</v>
      </c>
      <c r="E18" s="63">
        <f t="shared" si="1"/>
        <v>7514237.5300000003</v>
      </c>
      <c r="F18" s="112">
        <f t="shared" si="0"/>
        <v>5521399.3799999999</v>
      </c>
    </row>
    <row r="19" spans="1:6" ht="27" customHeight="1" x14ac:dyDescent="0.25">
      <c r="A19" s="113" t="s">
        <v>151</v>
      </c>
      <c r="B19" s="101" t="s">
        <v>141</v>
      </c>
      <c r="C19" s="114" t="s">
        <v>152</v>
      </c>
      <c r="D19" s="63">
        <f t="shared" si="1"/>
        <v>704334.39</v>
      </c>
      <c r="E19" s="63">
        <f t="shared" si="1"/>
        <v>561542.56999999995</v>
      </c>
      <c r="F19" s="112">
        <f t="shared" si="0"/>
        <v>142791.82000000007</v>
      </c>
    </row>
    <row r="20" spans="1:6" ht="53.25" customHeight="1" x14ac:dyDescent="0.25">
      <c r="A20" s="113" t="s">
        <v>153</v>
      </c>
      <c r="B20" s="101" t="s">
        <v>141</v>
      </c>
      <c r="C20" s="114" t="s">
        <v>154</v>
      </c>
      <c r="D20" s="63">
        <f t="shared" si="1"/>
        <v>3917166.25</v>
      </c>
      <c r="E20" s="63">
        <f t="shared" si="1"/>
        <v>2658388.2200000002</v>
      </c>
      <c r="F20" s="112">
        <f t="shared" si="0"/>
        <v>1258778.0299999998</v>
      </c>
    </row>
    <row r="21" spans="1:6" ht="36.75" customHeight="1" x14ac:dyDescent="0.25">
      <c r="A21" s="113" t="s">
        <v>155</v>
      </c>
      <c r="B21" s="101" t="s">
        <v>141</v>
      </c>
      <c r="C21" s="114" t="s">
        <v>156</v>
      </c>
      <c r="D21" s="63">
        <f>D22+D23+D24</f>
        <v>80443628.719999999</v>
      </c>
      <c r="E21" s="63">
        <f>E22+E23+E24</f>
        <v>48086187.930000007</v>
      </c>
      <c r="F21" s="112">
        <f t="shared" si="0"/>
        <v>32357440.789999992</v>
      </c>
    </row>
    <row r="22" spans="1:6" ht="33" customHeight="1" x14ac:dyDescent="0.25">
      <c r="A22" s="113" t="s">
        <v>157</v>
      </c>
      <c r="B22" s="101" t="s">
        <v>141</v>
      </c>
      <c r="C22" s="114" t="s">
        <v>158</v>
      </c>
      <c r="D22" s="63">
        <f>D43+D56+D73</f>
        <v>60022044.890000001</v>
      </c>
      <c r="E22" s="63">
        <f>E43+E56+E73</f>
        <v>34594867.75</v>
      </c>
      <c r="F22" s="112">
        <f t="shared" si="0"/>
        <v>25427177.140000001</v>
      </c>
    </row>
    <row r="23" spans="1:6" ht="49.5" customHeight="1" x14ac:dyDescent="0.25">
      <c r="A23" s="113" t="s">
        <v>159</v>
      </c>
      <c r="B23" s="101" t="s">
        <v>141</v>
      </c>
      <c r="C23" s="114" t="s">
        <v>160</v>
      </c>
      <c r="D23" s="63">
        <f>D44+D49+D57+D74</f>
        <v>2182980.98</v>
      </c>
      <c r="E23" s="63">
        <f>E44+E49+E57+E74</f>
        <v>1717267.31</v>
      </c>
      <c r="F23" s="112">
        <f t="shared" si="0"/>
        <v>465713.66999999993</v>
      </c>
    </row>
    <row r="24" spans="1:6" ht="55.95" customHeight="1" x14ac:dyDescent="0.25">
      <c r="A24" s="113" t="s">
        <v>161</v>
      </c>
      <c r="B24" s="101" t="s">
        <v>141</v>
      </c>
      <c r="C24" s="114" t="s">
        <v>162</v>
      </c>
      <c r="D24" s="63">
        <f>D45+D58+D75</f>
        <v>18238602.850000001</v>
      </c>
      <c r="E24" s="63">
        <f>E45+E58+E75</f>
        <v>11774052.870000001</v>
      </c>
      <c r="F24" s="112">
        <f t="shared" si="0"/>
        <v>6464549.9800000004</v>
      </c>
    </row>
    <row r="25" spans="1:6" ht="48.6" customHeight="1" x14ac:dyDescent="0.25">
      <c r="A25" s="113" t="s">
        <v>163</v>
      </c>
      <c r="B25" s="101" t="s">
        <v>141</v>
      </c>
      <c r="C25" s="114" t="s">
        <v>164</v>
      </c>
      <c r="D25" s="63">
        <f>D50+D59+D76+D97</f>
        <v>24726214.09</v>
      </c>
      <c r="E25" s="63">
        <f>E50+E59+E76+E97</f>
        <v>8288259.6500000004</v>
      </c>
      <c r="F25" s="112">
        <f t="shared" si="0"/>
        <v>16437954.439999999</v>
      </c>
    </row>
    <row r="26" spans="1:6" ht="46.2" customHeight="1" x14ac:dyDescent="0.25">
      <c r="A26" s="113" t="s">
        <v>165</v>
      </c>
      <c r="B26" s="101" t="s">
        <v>141</v>
      </c>
      <c r="C26" s="114" t="s">
        <v>166</v>
      </c>
      <c r="D26" s="63">
        <f t="shared" ref="D26:E26" si="2">D50+D60+D77+D98</f>
        <v>24726214.09</v>
      </c>
      <c r="E26" s="63">
        <f t="shared" si="2"/>
        <v>8288259.6500000004</v>
      </c>
      <c r="F26" s="112">
        <f t="shared" si="0"/>
        <v>16437954.439999999</v>
      </c>
    </row>
    <row r="27" spans="1:6" ht="43.95" customHeight="1" x14ac:dyDescent="0.25">
      <c r="A27" s="113" t="s">
        <v>167</v>
      </c>
      <c r="B27" s="101" t="s">
        <v>141</v>
      </c>
      <c r="C27" s="114" t="s">
        <v>168</v>
      </c>
      <c r="D27" s="63">
        <f>D51+D61+D78+D99</f>
        <v>3083171.88</v>
      </c>
      <c r="E27" s="63">
        <f>E61+E78+E99</f>
        <v>1011102.6000000001</v>
      </c>
      <c r="F27" s="112">
        <f t="shared" si="0"/>
        <v>2072069.2799999998</v>
      </c>
    </row>
    <row r="28" spans="1:6" ht="13.2" x14ac:dyDescent="0.25">
      <c r="A28" s="113" t="s">
        <v>169</v>
      </c>
      <c r="B28" s="101" t="s">
        <v>141</v>
      </c>
      <c r="C28" s="114" t="s">
        <v>170</v>
      </c>
      <c r="D28" s="63">
        <f>D52+D62+D79+D100</f>
        <v>21688042.210000001</v>
      </c>
      <c r="E28" s="63">
        <f>E52+E62+E79+E100</f>
        <v>7277157.0499999998</v>
      </c>
      <c r="F28" s="112">
        <f t="shared" si="0"/>
        <v>14410885.16</v>
      </c>
    </row>
    <row r="29" spans="1:6" ht="25.95" customHeight="1" x14ac:dyDescent="0.25">
      <c r="A29" s="113" t="s">
        <v>445</v>
      </c>
      <c r="B29" s="101" t="s">
        <v>141</v>
      </c>
      <c r="C29" s="114" t="s">
        <v>630</v>
      </c>
      <c r="D29" s="63">
        <f>D30</f>
        <v>18500</v>
      </c>
      <c r="E29" s="63">
        <f>E30</f>
        <v>18500</v>
      </c>
      <c r="F29" s="112">
        <f t="shared" si="0"/>
        <v>0</v>
      </c>
    </row>
    <row r="30" spans="1:6" ht="21.6" customHeight="1" x14ac:dyDescent="0.25">
      <c r="A30" s="113" t="s">
        <v>457</v>
      </c>
      <c r="B30" s="101" t="s">
        <v>141</v>
      </c>
      <c r="C30" s="114" t="s">
        <v>631</v>
      </c>
      <c r="D30" s="63">
        <f>D102</f>
        <v>18500</v>
      </c>
      <c r="E30" s="63">
        <f>E102</f>
        <v>18500</v>
      </c>
      <c r="F30" s="112">
        <f t="shared" si="0"/>
        <v>0</v>
      </c>
    </row>
    <row r="31" spans="1:6" ht="13.2" x14ac:dyDescent="0.25">
      <c r="A31" s="113" t="s">
        <v>171</v>
      </c>
      <c r="B31" s="101" t="s">
        <v>141</v>
      </c>
      <c r="C31" s="114" t="s">
        <v>172</v>
      </c>
      <c r="D31" s="63">
        <f>D32+D34+D38+D39</f>
        <v>2921397.21</v>
      </c>
      <c r="E31" s="63">
        <f>E32+E34+E38+E39</f>
        <v>1039564.56</v>
      </c>
      <c r="F31" s="112">
        <f t="shared" si="0"/>
        <v>1881832.65</v>
      </c>
    </row>
    <row r="32" spans="1:6" ht="21" customHeight="1" x14ac:dyDescent="0.25">
      <c r="A32" s="113" t="s">
        <v>173</v>
      </c>
      <c r="B32" s="101" t="s">
        <v>141</v>
      </c>
      <c r="C32" s="114" t="s">
        <v>174</v>
      </c>
      <c r="D32" s="63">
        <f>D33</f>
        <v>169836.62</v>
      </c>
      <c r="E32" s="63">
        <f>E33</f>
        <v>169330.1</v>
      </c>
      <c r="F32" s="112">
        <f t="shared" si="0"/>
        <v>506.51999999998952</v>
      </c>
    </row>
    <row r="33" spans="1:6" ht="48" customHeight="1" x14ac:dyDescent="0.25">
      <c r="A33" s="113" t="s">
        <v>175</v>
      </c>
      <c r="B33" s="101" t="s">
        <v>141</v>
      </c>
      <c r="C33" s="114" t="s">
        <v>176</v>
      </c>
      <c r="D33" s="63">
        <f>D65</f>
        <v>169836.62</v>
      </c>
      <c r="E33" s="63">
        <f>E65</f>
        <v>169330.1</v>
      </c>
      <c r="F33" s="112">
        <f t="shared" si="0"/>
        <v>506.51999999998952</v>
      </c>
    </row>
    <row r="34" spans="1:6" ht="27.6" customHeight="1" x14ac:dyDescent="0.25">
      <c r="A34" s="113" t="s">
        <v>177</v>
      </c>
      <c r="B34" s="101" t="s">
        <v>141</v>
      </c>
      <c r="C34" s="114" t="s">
        <v>178</v>
      </c>
      <c r="D34" s="63">
        <f>D35+D36+D37</f>
        <v>985060.59</v>
      </c>
      <c r="E34" s="63">
        <f>E35+E36+E37</f>
        <v>870234.46000000008</v>
      </c>
      <c r="F34" s="112">
        <f t="shared" si="0"/>
        <v>114826.12999999989</v>
      </c>
    </row>
    <row r="35" spans="1:6" ht="30" customHeight="1" x14ac:dyDescent="0.25">
      <c r="A35" s="113" t="s">
        <v>179</v>
      </c>
      <c r="B35" s="101" t="s">
        <v>141</v>
      </c>
      <c r="C35" s="114" t="s">
        <v>180</v>
      </c>
      <c r="D35" s="63">
        <f t="shared" ref="D35:E37" si="3">D67+D82+D105</f>
        <v>20957</v>
      </c>
      <c r="E35" s="63">
        <f t="shared" si="3"/>
        <v>12419</v>
      </c>
      <c r="F35" s="112">
        <f t="shared" si="0"/>
        <v>8538</v>
      </c>
    </row>
    <row r="36" spans="1:6" ht="19.2" customHeight="1" x14ac:dyDescent="0.25">
      <c r="A36" s="113" t="s">
        <v>181</v>
      </c>
      <c r="B36" s="101" t="s">
        <v>141</v>
      </c>
      <c r="C36" s="114" t="s">
        <v>182</v>
      </c>
      <c r="D36" s="63">
        <f t="shared" si="3"/>
        <v>199774.76</v>
      </c>
      <c r="E36" s="63">
        <f t="shared" si="3"/>
        <v>124956</v>
      </c>
      <c r="F36" s="112">
        <f t="shared" si="0"/>
        <v>74818.760000000009</v>
      </c>
    </row>
    <row r="37" spans="1:6" ht="22.95" customHeight="1" x14ac:dyDescent="0.25">
      <c r="A37" s="113" t="s">
        <v>183</v>
      </c>
      <c r="B37" s="101" t="s">
        <v>141</v>
      </c>
      <c r="C37" s="114" t="s">
        <v>184</v>
      </c>
      <c r="D37" s="63">
        <f t="shared" si="3"/>
        <v>764328.83</v>
      </c>
      <c r="E37" s="63">
        <f t="shared" si="3"/>
        <v>732859.46000000008</v>
      </c>
      <c r="F37" s="112">
        <f t="shared" si="0"/>
        <v>31469.369999999879</v>
      </c>
    </row>
    <row r="38" spans="1:6" ht="21" customHeight="1" x14ac:dyDescent="0.25">
      <c r="A38" s="113" t="s">
        <v>185</v>
      </c>
      <c r="B38" s="101" t="s">
        <v>141</v>
      </c>
      <c r="C38" s="114" t="s">
        <v>186</v>
      </c>
      <c r="D38" s="63">
        <f>D90</f>
        <v>766500</v>
      </c>
      <c r="E38" s="63">
        <f>E90</f>
        <v>0</v>
      </c>
      <c r="F38" s="112">
        <f t="shared" si="0"/>
        <v>766500</v>
      </c>
    </row>
    <row r="39" spans="1:6" ht="21" customHeight="1" x14ac:dyDescent="0.25">
      <c r="A39" s="113" t="s">
        <v>839</v>
      </c>
      <c r="B39" s="101" t="s">
        <v>141</v>
      </c>
      <c r="C39" s="114" t="s">
        <v>840</v>
      </c>
      <c r="D39" s="63">
        <v>1000000</v>
      </c>
      <c r="E39" s="63">
        <v>0</v>
      </c>
      <c r="F39" s="112"/>
    </row>
    <row r="40" spans="1:6" ht="66.75" customHeight="1" x14ac:dyDescent="0.25">
      <c r="A40" s="106" t="s">
        <v>187</v>
      </c>
      <c r="B40" s="102" t="s">
        <v>141</v>
      </c>
      <c r="C40" s="107" t="s">
        <v>604</v>
      </c>
      <c r="D40" s="108">
        <f>D41</f>
        <v>3508425.06</v>
      </c>
      <c r="E40" s="108">
        <f t="shared" ref="E40" si="4">E41</f>
        <v>2251655.92</v>
      </c>
      <c r="F40" s="112">
        <f t="shared" si="0"/>
        <v>1256769.1400000001</v>
      </c>
    </row>
    <row r="41" spans="1:6" ht="75" customHeight="1" x14ac:dyDescent="0.25">
      <c r="A41" s="113" t="s">
        <v>145</v>
      </c>
      <c r="B41" s="101" t="s">
        <v>141</v>
      </c>
      <c r="C41" s="114" t="s">
        <v>605</v>
      </c>
      <c r="D41" s="63">
        <f>D42</f>
        <v>3508425.06</v>
      </c>
      <c r="E41" s="63">
        <f>E42</f>
        <v>2251655.92</v>
      </c>
      <c r="F41" s="112">
        <f t="shared" si="0"/>
        <v>1256769.1400000001</v>
      </c>
    </row>
    <row r="42" spans="1:6" ht="36.6" customHeight="1" x14ac:dyDescent="0.25">
      <c r="A42" s="113" t="s">
        <v>155</v>
      </c>
      <c r="B42" s="101" t="s">
        <v>141</v>
      </c>
      <c r="C42" s="114" t="s">
        <v>606</v>
      </c>
      <c r="D42" s="63">
        <f>D43+D44+D45</f>
        <v>3508425.06</v>
      </c>
      <c r="E42" s="63">
        <f>E43+E44+E45</f>
        <v>2251655.92</v>
      </c>
      <c r="F42" s="112">
        <f t="shared" si="0"/>
        <v>1256769.1400000001</v>
      </c>
    </row>
    <row r="43" spans="1:6" ht="29.25" customHeight="1" x14ac:dyDescent="0.25">
      <c r="A43" s="113" t="s">
        <v>157</v>
      </c>
      <c r="B43" s="101" t="s">
        <v>141</v>
      </c>
      <c r="C43" s="114" t="s">
        <v>608</v>
      </c>
      <c r="D43" s="63">
        <v>2741366.38</v>
      </c>
      <c r="E43" s="162">
        <v>1698864.95</v>
      </c>
      <c r="F43" s="112">
        <f t="shared" si="0"/>
        <v>1042501.4299999999</v>
      </c>
    </row>
    <row r="44" spans="1:6" ht="41.4" customHeight="1" x14ac:dyDescent="0.25">
      <c r="A44" s="113" t="s">
        <v>159</v>
      </c>
      <c r="B44" s="101" t="s">
        <v>141</v>
      </c>
      <c r="C44" s="114" t="s">
        <v>607</v>
      </c>
      <c r="D44" s="63">
        <v>60126</v>
      </c>
      <c r="E44" s="63">
        <v>31750.799999999999</v>
      </c>
      <c r="F44" s="112">
        <f t="shared" si="0"/>
        <v>28375.200000000001</v>
      </c>
    </row>
    <row r="45" spans="1:6" ht="48" customHeight="1" x14ac:dyDescent="0.25">
      <c r="A45" s="113" t="s">
        <v>161</v>
      </c>
      <c r="B45" s="101" t="s">
        <v>141</v>
      </c>
      <c r="C45" s="114" t="s">
        <v>609</v>
      </c>
      <c r="D45" s="63">
        <v>706932.68</v>
      </c>
      <c r="E45" s="162">
        <v>521040.17</v>
      </c>
      <c r="F45" s="112">
        <f t="shared" si="0"/>
        <v>185892.51000000007</v>
      </c>
    </row>
    <row r="46" spans="1:6" ht="49.2" customHeight="1" x14ac:dyDescent="0.25">
      <c r="A46" s="113" t="s">
        <v>187</v>
      </c>
      <c r="B46" s="101" t="s">
        <v>141</v>
      </c>
      <c r="C46" s="190" t="s">
        <v>612</v>
      </c>
      <c r="D46" s="70">
        <f>D48+D50</f>
        <v>50000</v>
      </c>
      <c r="E46" s="70">
        <f>E48+E50</f>
        <v>18500</v>
      </c>
      <c r="F46" s="112">
        <f t="shared" si="0"/>
        <v>31500</v>
      </c>
    </row>
    <row r="47" spans="1:6" ht="70.95" customHeight="1" x14ac:dyDescent="0.25">
      <c r="A47" s="113" t="s">
        <v>145</v>
      </c>
      <c r="B47" s="101"/>
      <c r="C47" s="114" t="s">
        <v>626</v>
      </c>
      <c r="D47" s="70">
        <f>D48</f>
        <v>5000</v>
      </c>
      <c r="E47" s="63">
        <v>0</v>
      </c>
      <c r="F47" s="112">
        <f t="shared" si="0"/>
        <v>5000</v>
      </c>
    </row>
    <row r="48" spans="1:6" ht="29.4" customHeight="1" x14ac:dyDescent="0.25">
      <c r="A48" s="113" t="s">
        <v>155</v>
      </c>
      <c r="B48" s="101" t="s">
        <v>141</v>
      </c>
      <c r="C48" s="114" t="s">
        <v>610</v>
      </c>
      <c r="D48" s="63">
        <f>D49</f>
        <v>5000</v>
      </c>
      <c r="E48" s="63">
        <v>0</v>
      </c>
      <c r="F48" s="112">
        <f t="shared" si="0"/>
        <v>5000</v>
      </c>
    </row>
    <row r="49" spans="1:7" ht="40.950000000000003" customHeight="1" x14ac:dyDescent="0.25">
      <c r="A49" s="113" t="s">
        <v>159</v>
      </c>
      <c r="B49" s="101" t="s">
        <v>141</v>
      </c>
      <c r="C49" s="114" t="s">
        <v>611</v>
      </c>
      <c r="D49" s="63">
        <v>5000</v>
      </c>
      <c r="E49" s="63">
        <v>0</v>
      </c>
      <c r="F49" s="112">
        <f t="shared" si="0"/>
        <v>5000</v>
      </c>
    </row>
    <row r="50" spans="1:7" ht="36" customHeight="1" x14ac:dyDescent="0.25">
      <c r="A50" s="113" t="s">
        <v>163</v>
      </c>
      <c r="B50" s="101" t="s">
        <v>141</v>
      </c>
      <c r="C50" s="114" t="s">
        <v>188</v>
      </c>
      <c r="D50" s="63">
        <v>45000</v>
      </c>
      <c r="E50" s="63">
        <f>E51</f>
        <v>18500</v>
      </c>
      <c r="F50" s="112">
        <f t="shared" si="0"/>
        <v>26500</v>
      </c>
    </row>
    <row r="51" spans="1:7" ht="40.200000000000003" customHeight="1" x14ac:dyDescent="0.25">
      <c r="A51" s="113" t="s">
        <v>165</v>
      </c>
      <c r="B51" s="101" t="s">
        <v>141</v>
      </c>
      <c r="C51" s="114" t="s">
        <v>189</v>
      </c>
      <c r="D51" s="63">
        <v>45000</v>
      </c>
      <c r="E51" s="63">
        <f>E52</f>
        <v>18500</v>
      </c>
      <c r="F51" s="112">
        <f t="shared" si="0"/>
        <v>26500</v>
      </c>
    </row>
    <row r="52" spans="1:7" ht="18" customHeight="1" x14ac:dyDescent="0.25">
      <c r="A52" s="113" t="s">
        <v>169</v>
      </c>
      <c r="B52" s="101" t="s">
        <v>141</v>
      </c>
      <c r="C52" s="114" t="s">
        <v>190</v>
      </c>
      <c r="D52" s="63">
        <v>45000</v>
      </c>
      <c r="E52" s="63">
        <v>18500</v>
      </c>
      <c r="F52" s="112">
        <f t="shared" si="0"/>
        <v>26500</v>
      </c>
    </row>
    <row r="53" spans="1:7" ht="71.400000000000006" customHeight="1" x14ac:dyDescent="0.25">
      <c r="A53" s="106" t="s">
        <v>191</v>
      </c>
      <c r="B53" s="102" t="s">
        <v>141</v>
      </c>
      <c r="C53" s="107" t="s">
        <v>192</v>
      </c>
      <c r="D53" s="108">
        <f>D54+D59+D63</f>
        <v>76234322.789999992</v>
      </c>
      <c r="E53" s="108">
        <f t="shared" ref="E53" si="5">E54+E59+E63</f>
        <v>43306477.480000004</v>
      </c>
      <c r="F53" s="112">
        <f t="shared" si="0"/>
        <v>32927845.309999987</v>
      </c>
    </row>
    <row r="54" spans="1:7" ht="73.5" customHeight="1" x14ac:dyDescent="0.25">
      <c r="A54" s="113" t="s">
        <v>145</v>
      </c>
      <c r="B54" s="101" t="s">
        <v>141</v>
      </c>
      <c r="C54" s="114" t="s">
        <v>193</v>
      </c>
      <c r="D54" s="63">
        <f>D55</f>
        <v>64682975.890000001</v>
      </c>
      <c r="E54" s="63">
        <f t="shared" ref="E54" si="6">E55</f>
        <v>37971053.18</v>
      </c>
      <c r="F54" s="112">
        <f t="shared" si="0"/>
        <v>26711922.710000001</v>
      </c>
    </row>
    <row r="55" spans="1:7" ht="34.950000000000003" customHeight="1" x14ac:dyDescent="0.25">
      <c r="A55" s="113" t="s">
        <v>155</v>
      </c>
      <c r="B55" s="101" t="s">
        <v>141</v>
      </c>
      <c r="C55" s="114" t="s">
        <v>194</v>
      </c>
      <c r="D55" s="63">
        <f>D56+D57+D58</f>
        <v>64682975.890000001</v>
      </c>
      <c r="E55" s="63">
        <f t="shared" ref="E55" si="7">E56+E57+E58</f>
        <v>37971053.18</v>
      </c>
      <c r="F55" s="112">
        <f t="shared" si="0"/>
        <v>26711922.710000001</v>
      </c>
    </row>
    <row r="56" spans="1:7" ht="27.6" customHeight="1" x14ac:dyDescent="0.25">
      <c r="A56" s="113" t="s">
        <v>157</v>
      </c>
      <c r="B56" s="101" t="s">
        <v>141</v>
      </c>
      <c r="C56" s="114" t="s">
        <v>195</v>
      </c>
      <c r="D56" s="63">
        <v>48192957.82</v>
      </c>
      <c r="E56" s="162">
        <v>27198440.52</v>
      </c>
      <c r="F56" s="112">
        <f t="shared" si="0"/>
        <v>20994517.300000001</v>
      </c>
    </row>
    <row r="57" spans="1:7" ht="51" customHeight="1" x14ac:dyDescent="0.25">
      <c r="A57" s="113" t="s">
        <v>159</v>
      </c>
      <c r="B57" s="101" t="s">
        <v>141</v>
      </c>
      <c r="C57" s="114" t="s">
        <v>196</v>
      </c>
      <c r="D57" s="63">
        <v>1672462.31</v>
      </c>
      <c r="E57" s="162">
        <v>1327174.75</v>
      </c>
      <c r="F57" s="112">
        <f t="shared" si="0"/>
        <v>345287.56000000006</v>
      </c>
      <c r="G57" s="76" t="s">
        <v>702</v>
      </c>
    </row>
    <row r="58" spans="1:7" ht="57" customHeight="1" x14ac:dyDescent="0.25">
      <c r="A58" s="113" t="s">
        <v>161</v>
      </c>
      <c r="B58" s="101" t="s">
        <v>141</v>
      </c>
      <c r="C58" s="114" t="s">
        <v>197</v>
      </c>
      <c r="D58" s="63">
        <v>14817555.76</v>
      </c>
      <c r="E58" s="162">
        <v>9445437.9100000001</v>
      </c>
      <c r="F58" s="112">
        <f t="shared" si="0"/>
        <v>5372117.8499999996</v>
      </c>
    </row>
    <row r="59" spans="1:7" ht="39.6" customHeight="1" x14ac:dyDescent="0.25">
      <c r="A59" s="113" t="s">
        <v>163</v>
      </c>
      <c r="B59" s="101" t="s">
        <v>141</v>
      </c>
      <c r="C59" s="114" t="s">
        <v>198</v>
      </c>
      <c r="D59" s="63">
        <f>D60</f>
        <v>10515625.689999999</v>
      </c>
      <c r="E59" s="63">
        <f t="shared" ref="E59" si="8">E60</f>
        <v>4371786.67</v>
      </c>
      <c r="F59" s="112">
        <f t="shared" si="0"/>
        <v>6143839.0199999996</v>
      </c>
    </row>
    <row r="60" spans="1:7" ht="39" customHeight="1" x14ac:dyDescent="0.25">
      <c r="A60" s="113" t="s">
        <v>165</v>
      </c>
      <c r="B60" s="101" t="s">
        <v>141</v>
      </c>
      <c r="C60" s="114" t="s">
        <v>199</v>
      </c>
      <c r="D60" s="63">
        <f>D61+D62</f>
        <v>10515625.689999999</v>
      </c>
      <c r="E60" s="63">
        <f t="shared" ref="E60" si="9">E61+E62</f>
        <v>4371786.67</v>
      </c>
      <c r="F60" s="112">
        <f t="shared" si="0"/>
        <v>6143839.0199999996</v>
      </c>
    </row>
    <row r="61" spans="1:7" ht="41.4" customHeight="1" x14ac:dyDescent="0.25">
      <c r="A61" s="113" t="s">
        <v>167</v>
      </c>
      <c r="B61" s="101" t="s">
        <v>141</v>
      </c>
      <c r="C61" s="114" t="s">
        <v>200</v>
      </c>
      <c r="D61" s="63">
        <v>2454355.88</v>
      </c>
      <c r="E61" s="162">
        <v>728055.06</v>
      </c>
      <c r="F61" s="112">
        <f t="shared" si="0"/>
        <v>1726300.8199999998</v>
      </c>
    </row>
    <row r="62" spans="1:7" ht="18" customHeight="1" x14ac:dyDescent="0.25">
      <c r="A62" s="113" t="s">
        <v>169</v>
      </c>
      <c r="B62" s="101" t="s">
        <v>141</v>
      </c>
      <c r="C62" s="114" t="s">
        <v>201</v>
      </c>
      <c r="D62" s="162">
        <v>8061269.8099999996</v>
      </c>
      <c r="E62" s="162">
        <v>3643731.61</v>
      </c>
      <c r="F62" s="112">
        <f t="shared" si="0"/>
        <v>4417538.1999999993</v>
      </c>
    </row>
    <row r="63" spans="1:7" ht="18.600000000000001" customHeight="1" x14ac:dyDescent="0.25">
      <c r="A63" s="113" t="s">
        <v>171</v>
      </c>
      <c r="B63" s="101" t="s">
        <v>141</v>
      </c>
      <c r="C63" s="114" t="s">
        <v>202</v>
      </c>
      <c r="D63" s="63">
        <f>D64+D66</f>
        <v>1035721.21</v>
      </c>
      <c r="E63" s="63">
        <f t="shared" ref="E63" si="10">E64+E66</f>
        <v>963637.63</v>
      </c>
      <c r="F63" s="112">
        <f t="shared" si="0"/>
        <v>72083.579999999958</v>
      </c>
    </row>
    <row r="64" spans="1:7" ht="19.95" customHeight="1" x14ac:dyDescent="0.25">
      <c r="A64" s="113" t="s">
        <v>173</v>
      </c>
      <c r="B64" s="101" t="s">
        <v>141</v>
      </c>
      <c r="C64" s="114" t="s">
        <v>203</v>
      </c>
      <c r="D64" s="63">
        <f>D65</f>
        <v>169836.62</v>
      </c>
      <c r="E64" s="63">
        <f t="shared" ref="E64" si="11">E65</f>
        <v>169330.1</v>
      </c>
      <c r="F64" s="112">
        <f t="shared" si="0"/>
        <v>506.51999999998952</v>
      </c>
    </row>
    <row r="65" spans="1:6" ht="36.6" customHeight="1" x14ac:dyDescent="0.25">
      <c r="A65" s="113" t="s">
        <v>175</v>
      </c>
      <c r="B65" s="101" t="s">
        <v>141</v>
      </c>
      <c r="C65" s="114" t="s">
        <v>204</v>
      </c>
      <c r="D65" s="63">
        <v>169836.62</v>
      </c>
      <c r="E65" s="63">
        <v>169330.1</v>
      </c>
      <c r="F65" s="112">
        <f t="shared" si="0"/>
        <v>506.51999999998952</v>
      </c>
    </row>
    <row r="66" spans="1:6" ht="20.25" customHeight="1" x14ac:dyDescent="0.25">
      <c r="A66" s="113" t="s">
        <v>177</v>
      </c>
      <c r="B66" s="101" t="s">
        <v>141</v>
      </c>
      <c r="C66" s="114" t="s">
        <v>205</v>
      </c>
      <c r="D66" s="63">
        <f>D67+D68+D69</f>
        <v>865884.59</v>
      </c>
      <c r="E66" s="63">
        <f>E69+E67+E68</f>
        <v>794307.53</v>
      </c>
      <c r="F66" s="112">
        <f t="shared" si="0"/>
        <v>71577.059999999939</v>
      </c>
    </row>
    <row r="67" spans="1:6" ht="30.6" customHeight="1" x14ac:dyDescent="0.25">
      <c r="A67" s="113" t="s">
        <v>179</v>
      </c>
      <c r="B67" s="101" t="s">
        <v>141</v>
      </c>
      <c r="C67" s="114" t="s">
        <v>206</v>
      </c>
      <c r="D67" s="63">
        <v>6681</v>
      </c>
      <c r="E67" s="63">
        <v>4485</v>
      </c>
      <c r="F67" s="112">
        <f t="shared" si="0"/>
        <v>2196</v>
      </c>
    </row>
    <row r="68" spans="1:6" ht="18.75" customHeight="1" x14ac:dyDescent="0.25">
      <c r="A68" s="113" t="s">
        <v>181</v>
      </c>
      <c r="B68" s="101" t="s">
        <v>141</v>
      </c>
      <c r="C68" s="114" t="s">
        <v>207</v>
      </c>
      <c r="D68" s="63">
        <v>109174.76</v>
      </c>
      <c r="E68" s="63">
        <v>59478</v>
      </c>
      <c r="F68" s="112">
        <f t="shared" si="0"/>
        <v>49696.759999999995</v>
      </c>
    </row>
    <row r="69" spans="1:6" ht="19.5" customHeight="1" x14ac:dyDescent="0.25">
      <c r="A69" s="113" t="s">
        <v>183</v>
      </c>
      <c r="B69" s="101" t="s">
        <v>141</v>
      </c>
      <c r="C69" s="114" t="s">
        <v>208</v>
      </c>
      <c r="D69" s="162">
        <v>750028.83</v>
      </c>
      <c r="E69" s="162">
        <v>730344.53</v>
      </c>
      <c r="F69" s="112">
        <f t="shared" si="0"/>
        <v>19684.29999999993</v>
      </c>
    </row>
    <row r="70" spans="1:6" ht="50.25" customHeight="1" x14ac:dyDescent="0.25">
      <c r="A70" s="106" t="s">
        <v>209</v>
      </c>
      <c r="B70" s="102" t="s">
        <v>141</v>
      </c>
      <c r="C70" s="107" t="s">
        <v>210</v>
      </c>
      <c r="D70" s="108">
        <f>D71+D76+D80</f>
        <v>12657512.66</v>
      </c>
      <c r="E70" s="108">
        <f>E71+E76+E80</f>
        <v>8039233.6600000001</v>
      </c>
      <c r="F70" s="112">
        <f t="shared" si="0"/>
        <v>4618279</v>
      </c>
    </row>
    <row r="71" spans="1:6" ht="70.2" customHeight="1" x14ac:dyDescent="0.25">
      <c r="A71" s="113" t="s">
        <v>145</v>
      </c>
      <c r="B71" s="101" t="s">
        <v>141</v>
      </c>
      <c r="C71" s="114" t="s">
        <v>211</v>
      </c>
      <c r="D71" s="63">
        <f>D72</f>
        <v>12247227.77</v>
      </c>
      <c r="E71" s="63">
        <f t="shared" ref="E71" si="12">E72</f>
        <v>7863478.8300000001</v>
      </c>
      <c r="F71" s="112">
        <f t="shared" si="0"/>
        <v>4383748.9399999995</v>
      </c>
    </row>
    <row r="72" spans="1:6" ht="39" customHeight="1" x14ac:dyDescent="0.25">
      <c r="A72" s="113" t="s">
        <v>155</v>
      </c>
      <c r="B72" s="101" t="s">
        <v>141</v>
      </c>
      <c r="C72" s="114" t="s">
        <v>212</v>
      </c>
      <c r="D72" s="63">
        <f>D73+D74+D75</f>
        <v>12247227.77</v>
      </c>
      <c r="E72" s="63">
        <f t="shared" ref="E72" si="13">E73+E74+E75</f>
        <v>7863478.8300000001</v>
      </c>
      <c r="F72" s="112">
        <f t="shared" si="0"/>
        <v>4383748.9399999995</v>
      </c>
    </row>
    <row r="73" spans="1:6" ht="25.95" customHeight="1" x14ac:dyDescent="0.25">
      <c r="A73" s="113" t="s">
        <v>157</v>
      </c>
      <c r="B73" s="101" t="s">
        <v>141</v>
      </c>
      <c r="C73" s="114" t="s">
        <v>213</v>
      </c>
      <c r="D73" s="63">
        <v>9087720.6899999995</v>
      </c>
      <c r="E73" s="162">
        <v>5697562.2800000003</v>
      </c>
      <c r="F73" s="112">
        <f t="shared" si="0"/>
        <v>3390158.4099999992</v>
      </c>
    </row>
    <row r="74" spans="1:6" ht="46.2" customHeight="1" x14ac:dyDescent="0.25">
      <c r="A74" s="113" t="s">
        <v>159</v>
      </c>
      <c r="B74" s="101" t="s">
        <v>141</v>
      </c>
      <c r="C74" s="114" t="s">
        <v>214</v>
      </c>
      <c r="D74" s="63">
        <v>445392.67</v>
      </c>
      <c r="E74" s="162">
        <v>358341.76</v>
      </c>
      <c r="F74" s="112">
        <f t="shared" si="0"/>
        <v>87050.909999999974</v>
      </c>
    </row>
    <row r="75" spans="1:6" ht="62.4" customHeight="1" x14ac:dyDescent="0.25">
      <c r="A75" s="113" t="s">
        <v>161</v>
      </c>
      <c r="B75" s="101" t="s">
        <v>141</v>
      </c>
      <c r="C75" s="114" t="s">
        <v>215</v>
      </c>
      <c r="D75" s="63">
        <v>2714114.41</v>
      </c>
      <c r="E75" s="162">
        <v>1807574.79</v>
      </c>
      <c r="F75" s="112">
        <f t="shared" si="0"/>
        <v>906539.62000000011</v>
      </c>
    </row>
    <row r="76" spans="1:6" ht="36.6" customHeight="1" x14ac:dyDescent="0.25">
      <c r="A76" s="113" t="s">
        <v>163</v>
      </c>
      <c r="B76" s="101" t="s">
        <v>141</v>
      </c>
      <c r="C76" s="114" t="s">
        <v>216</v>
      </c>
      <c r="D76" s="63">
        <f>D77</f>
        <v>402026.89</v>
      </c>
      <c r="E76" s="63">
        <f>E77</f>
        <v>175279.82</v>
      </c>
      <c r="F76" s="112">
        <f t="shared" si="0"/>
        <v>226747.07</v>
      </c>
    </row>
    <row r="77" spans="1:6" ht="37.950000000000003" customHeight="1" x14ac:dyDescent="0.25">
      <c r="A77" s="113" t="s">
        <v>165</v>
      </c>
      <c r="B77" s="101" t="s">
        <v>141</v>
      </c>
      <c r="C77" s="114" t="s">
        <v>217</v>
      </c>
      <c r="D77" s="63">
        <f>D78+D79</f>
        <v>402026.89</v>
      </c>
      <c r="E77" s="63">
        <f>E78+E79</f>
        <v>175279.82</v>
      </c>
      <c r="F77" s="112">
        <f t="shared" si="0"/>
        <v>226747.07</v>
      </c>
    </row>
    <row r="78" spans="1:6" ht="36" customHeight="1" x14ac:dyDescent="0.25">
      <c r="A78" s="113" t="s">
        <v>167</v>
      </c>
      <c r="B78" s="101" t="s">
        <v>141</v>
      </c>
      <c r="C78" s="114" t="s">
        <v>218</v>
      </c>
      <c r="D78" s="63">
        <v>277608</v>
      </c>
      <c r="E78" s="162">
        <v>128196.06</v>
      </c>
      <c r="F78" s="112">
        <f t="shared" si="0"/>
        <v>149411.94</v>
      </c>
    </row>
    <row r="79" spans="1:6" ht="13.2" x14ac:dyDescent="0.25">
      <c r="A79" s="113" t="s">
        <v>169</v>
      </c>
      <c r="B79" s="101" t="s">
        <v>141</v>
      </c>
      <c r="C79" s="114" t="s">
        <v>219</v>
      </c>
      <c r="D79" s="63">
        <v>124418.89</v>
      </c>
      <c r="E79" s="162">
        <v>47083.76</v>
      </c>
      <c r="F79" s="112">
        <f t="shared" si="0"/>
        <v>77335.13</v>
      </c>
    </row>
    <row r="80" spans="1:6" ht="13.2" x14ac:dyDescent="0.25">
      <c r="A80" s="113" t="s">
        <v>171</v>
      </c>
      <c r="B80" s="101" t="s">
        <v>141</v>
      </c>
      <c r="C80" s="114" t="s">
        <v>220</v>
      </c>
      <c r="D80" s="63">
        <f>D81</f>
        <v>8258</v>
      </c>
      <c r="E80" s="63">
        <f>E81</f>
        <v>475.01</v>
      </c>
      <c r="F80" s="112">
        <f t="shared" si="0"/>
        <v>7782.99</v>
      </c>
    </row>
    <row r="81" spans="1:10" ht="13.2" x14ac:dyDescent="0.25">
      <c r="A81" s="113" t="s">
        <v>177</v>
      </c>
      <c r="B81" s="101" t="s">
        <v>141</v>
      </c>
      <c r="C81" s="114" t="s">
        <v>221</v>
      </c>
      <c r="D81" s="63">
        <f>D82+D83+D84</f>
        <v>8258</v>
      </c>
      <c r="E81" s="63">
        <f t="shared" ref="E81" si="14">E82+E83+E84</f>
        <v>475.01</v>
      </c>
      <c r="F81" s="112">
        <f t="shared" ref="F81:F143" si="15">D81-E81</f>
        <v>7782.99</v>
      </c>
    </row>
    <row r="82" spans="1:10" ht="27" customHeight="1" x14ac:dyDescent="0.25">
      <c r="A82" s="113" t="s">
        <v>179</v>
      </c>
      <c r="B82" s="101" t="s">
        <v>141</v>
      </c>
      <c r="C82" s="114" t="s">
        <v>222</v>
      </c>
      <c r="D82" s="63">
        <v>58</v>
      </c>
      <c r="E82" s="63">
        <v>31</v>
      </c>
      <c r="F82" s="112">
        <f t="shared" si="15"/>
        <v>27</v>
      </c>
    </row>
    <row r="83" spans="1:10" ht="13.2" x14ac:dyDescent="0.25">
      <c r="A83" s="113" t="s">
        <v>181</v>
      </c>
      <c r="B83" s="101" t="s">
        <v>141</v>
      </c>
      <c r="C83" s="114" t="s">
        <v>223</v>
      </c>
      <c r="D83" s="63">
        <v>2600</v>
      </c>
      <c r="E83" s="63">
        <v>0</v>
      </c>
      <c r="F83" s="112">
        <f t="shared" si="15"/>
        <v>2600</v>
      </c>
    </row>
    <row r="84" spans="1:10" ht="13.2" x14ac:dyDescent="0.25">
      <c r="A84" s="113" t="s">
        <v>183</v>
      </c>
      <c r="B84" s="101" t="s">
        <v>141</v>
      </c>
      <c r="C84" s="114" t="s">
        <v>627</v>
      </c>
      <c r="D84" s="63">
        <v>5600</v>
      </c>
      <c r="E84" s="63">
        <v>444.01</v>
      </c>
      <c r="F84" s="112">
        <f t="shared" si="15"/>
        <v>5155.99</v>
      </c>
    </row>
    <row r="85" spans="1:10" ht="28.95" customHeight="1" x14ac:dyDescent="0.25">
      <c r="A85" s="113" t="s">
        <v>629</v>
      </c>
      <c r="B85" s="191" t="s">
        <v>141</v>
      </c>
      <c r="C85" s="190" t="s">
        <v>628</v>
      </c>
      <c r="D85" s="70">
        <f>D86</f>
        <v>1000000</v>
      </c>
      <c r="E85" s="63">
        <v>0</v>
      </c>
      <c r="F85" s="112">
        <f t="shared" si="15"/>
        <v>1000000</v>
      </c>
    </row>
    <row r="86" spans="1:10" ht="18.600000000000001" customHeight="1" x14ac:dyDescent="0.25">
      <c r="A86" s="113" t="s">
        <v>171</v>
      </c>
      <c r="B86" s="103" t="s">
        <v>141</v>
      </c>
      <c r="C86" s="114" t="s">
        <v>838</v>
      </c>
      <c r="D86" s="70">
        <f>D87</f>
        <v>1000000</v>
      </c>
      <c r="E86" s="63">
        <v>0</v>
      </c>
      <c r="F86" s="112">
        <f t="shared" si="15"/>
        <v>1000000</v>
      </c>
    </row>
    <row r="87" spans="1:10" ht="18" customHeight="1" x14ac:dyDescent="0.25">
      <c r="A87" s="113" t="s">
        <v>839</v>
      </c>
      <c r="B87" s="101" t="s">
        <v>141</v>
      </c>
      <c r="C87" s="114" t="s">
        <v>837</v>
      </c>
      <c r="D87" s="63">
        <v>1000000</v>
      </c>
      <c r="E87" s="63">
        <v>0</v>
      </c>
      <c r="F87" s="112">
        <f t="shared" si="15"/>
        <v>1000000</v>
      </c>
    </row>
    <row r="88" spans="1:10" ht="21" customHeight="1" x14ac:dyDescent="0.25">
      <c r="A88" s="106" t="s">
        <v>224</v>
      </c>
      <c r="B88" s="102" t="s">
        <v>141</v>
      </c>
      <c r="C88" s="107" t="s">
        <v>225</v>
      </c>
      <c r="D88" s="108">
        <f>D89</f>
        <v>766500</v>
      </c>
      <c r="E88" s="108">
        <v>0</v>
      </c>
      <c r="F88" s="112">
        <f t="shared" si="15"/>
        <v>766500</v>
      </c>
    </row>
    <row r="89" spans="1:10" ht="13.2" x14ac:dyDescent="0.25">
      <c r="A89" s="113" t="s">
        <v>171</v>
      </c>
      <c r="B89" s="101" t="s">
        <v>141</v>
      </c>
      <c r="C89" s="114" t="s">
        <v>226</v>
      </c>
      <c r="D89" s="63">
        <f>D90</f>
        <v>766500</v>
      </c>
      <c r="E89" s="63">
        <v>0</v>
      </c>
      <c r="F89" s="112">
        <f t="shared" si="15"/>
        <v>766500</v>
      </c>
    </row>
    <row r="90" spans="1:10" ht="24.6" customHeight="1" x14ac:dyDescent="0.25">
      <c r="A90" s="113" t="s">
        <v>185</v>
      </c>
      <c r="B90" s="101" t="s">
        <v>141</v>
      </c>
      <c r="C90" s="114" t="s">
        <v>227</v>
      </c>
      <c r="D90" s="63">
        <v>766500</v>
      </c>
      <c r="E90" s="63">
        <v>0</v>
      </c>
      <c r="F90" s="112">
        <f t="shared" si="15"/>
        <v>766500</v>
      </c>
    </row>
    <row r="91" spans="1:10" ht="19.8" customHeight="1" x14ac:dyDescent="0.25">
      <c r="A91" s="106" t="s">
        <v>228</v>
      </c>
      <c r="B91" s="102" t="s">
        <v>141</v>
      </c>
      <c r="C91" s="107" t="s">
        <v>229</v>
      </c>
      <c r="D91" s="108">
        <f>D92+D97+D101+D103</f>
        <v>31550117.060000002</v>
      </c>
      <c r="E91" s="108">
        <f>E92+E97+E101+E103</f>
        <v>14550813.4</v>
      </c>
      <c r="F91" s="112">
        <f t="shared" si="15"/>
        <v>16999303.660000004</v>
      </c>
    </row>
    <row r="92" spans="1:10" ht="73.95" customHeight="1" x14ac:dyDescent="0.25">
      <c r="A92" s="113" t="s">
        <v>145</v>
      </c>
      <c r="B92" s="101" t="s">
        <v>141</v>
      </c>
      <c r="C92" s="114" t="s">
        <v>613</v>
      </c>
      <c r="D92" s="108">
        <f>D93</f>
        <v>17657137.550000001</v>
      </c>
      <c r="E92" s="108">
        <f t="shared" ref="E92" si="16">E93</f>
        <v>10734168.32</v>
      </c>
      <c r="F92" s="112">
        <f t="shared" si="15"/>
        <v>6922969.2300000004</v>
      </c>
    </row>
    <row r="93" spans="1:10" ht="27" customHeight="1" x14ac:dyDescent="0.25">
      <c r="A93" s="113" t="s">
        <v>147</v>
      </c>
      <c r="B93" s="101" t="s">
        <v>141</v>
      </c>
      <c r="C93" s="114" t="s">
        <v>614</v>
      </c>
      <c r="D93" s="108">
        <f>D94+D95+D96</f>
        <v>17657137.550000001</v>
      </c>
      <c r="E93" s="108">
        <f>E94+E95+E96</f>
        <v>10734168.32</v>
      </c>
      <c r="F93" s="112">
        <f t="shared" si="15"/>
        <v>6922969.2300000004</v>
      </c>
      <c r="J93" s="76" t="s">
        <v>702</v>
      </c>
    </row>
    <row r="94" spans="1:10" ht="21" customHeight="1" x14ac:dyDescent="0.25">
      <c r="A94" s="113" t="s">
        <v>149</v>
      </c>
      <c r="B94" s="101" t="s">
        <v>141</v>
      </c>
      <c r="C94" s="114" t="s">
        <v>615</v>
      </c>
      <c r="D94" s="112">
        <v>13035636.91</v>
      </c>
      <c r="E94" s="162">
        <v>7514237.5300000003</v>
      </c>
      <c r="F94" s="112">
        <f t="shared" si="15"/>
        <v>5521399.3799999999</v>
      </c>
    </row>
    <row r="95" spans="1:10" ht="33" customHeight="1" x14ac:dyDescent="0.25">
      <c r="A95" s="113" t="s">
        <v>151</v>
      </c>
      <c r="B95" s="101" t="s">
        <v>141</v>
      </c>
      <c r="C95" s="114" t="s">
        <v>616</v>
      </c>
      <c r="D95" s="112">
        <v>704334.39</v>
      </c>
      <c r="E95" s="162">
        <v>561542.56999999995</v>
      </c>
      <c r="F95" s="112">
        <f t="shared" si="15"/>
        <v>142791.82000000007</v>
      </c>
    </row>
    <row r="96" spans="1:10" ht="52.95" customHeight="1" x14ac:dyDescent="0.25">
      <c r="A96" s="113" t="s">
        <v>153</v>
      </c>
      <c r="B96" s="101" t="s">
        <v>141</v>
      </c>
      <c r="C96" s="114" t="s">
        <v>617</v>
      </c>
      <c r="D96" s="112">
        <v>3917166.25</v>
      </c>
      <c r="E96" s="162">
        <v>2658388.2200000002</v>
      </c>
      <c r="F96" s="112">
        <f t="shared" si="15"/>
        <v>1258778.0299999998</v>
      </c>
    </row>
    <row r="97" spans="1:6" ht="35.4" customHeight="1" x14ac:dyDescent="0.25">
      <c r="A97" s="113" t="s">
        <v>163</v>
      </c>
      <c r="B97" s="101" t="s">
        <v>141</v>
      </c>
      <c r="C97" s="114" t="s">
        <v>230</v>
      </c>
      <c r="D97" s="63">
        <f>D98</f>
        <v>13763561.51</v>
      </c>
      <c r="E97" s="63">
        <f>E98</f>
        <v>3722693.16</v>
      </c>
      <c r="F97" s="112">
        <f t="shared" si="15"/>
        <v>10040868.35</v>
      </c>
    </row>
    <row r="98" spans="1:6" ht="38.4" customHeight="1" x14ac:dyDescent="0.25">
      <c r="A98" s="113" t="s">
        <v>165</v>
      </c>
      <c r="B98" s="101" t="s">
        <v>141</v>
      </c>
      <c r="C98" s="114" t="s">
        <v>231</v>
      </c>
      <c r="D98" s="63">
        <f>D99+D100</f>
        <v>13763561.51</v>
      </c>
      <c r="E98" s="63">
        <f>E99+E100</f>
        <v>3722693.16</v>
      </c>
      <c r="F98" s="112">
        <f t="shared" si="15"/>
        <v>10040868.35</v>
      </c>
    </row>
    <row r="99" spans="1:6" ht="36" customHeight="1" x14ac:dyDescent="0.25">
      <c r="A99" s="113" t="s">
        <v>167</v>
      </c>
      <c r="B99" s="101" t="s">
        <v>141</v>
      </c>
      <c r="C99" s="114" t="s">
        <v>618</v>
      </c>
      <c r="D99" s="63">
        <v>306208</v>
      </c>
      <c r="E99" s="162">
        <v>154851.48000000001</v>
      </c>
      <c r="F99" s="112">
        <f t="shared" si="15"/>
        <v>151356.51999999999</v>
      </c>
    </row>
    <row r="100" spans="1:6" ht="24" customHeight="1" x14ac:dyDescent="0.25">
      <c r="A100" s="113" t="s">
        <v>169</v>
      </c>
      <c r="B100" s="101" t="s">
        <v>141</v>
      </c>
      <c r="C100" s="114" t="s">
        <v>232</v>
      </c>
      <c r="D100" s="63">
        <v>13457353.51</v>
      </c>
      <c r="E100" s="162">
        <v>3567841.68</v>
      </c>
      <c r="F100" s="112">
        <f t="shared" si="15"/>
        <v>9889511.8300000001</v>
      </c>
    </row>
    <row r="101" spans="1:6" ht="36" customHeight="1" x14ac:dyDescent="0.25">
      <c r="A101" s="113" t="s">
        <v>445</v>
      </c>
      <c r="B101" s="103" t="s">
        <v>141</v>
      </c>
      <c r="C101" s="192" t="s">
        <v>620</v>
      </c>
      <c r="D101" s="112">
        <f>D102</f>
        <v>18500</v>
      </c>
      <c r="E101" s="63">
        <f>E102</f>
        <v>18500</v>
      </c>
      <c r="F101" s="112">
        <f t="shared" si="15"/>
        <v>0</v>
      </c>
    </row>
    <row r="102" spans="1:6" ht="13.2" x14ac:dyDescent="0.25">
      <c r="A102" s="113" t="s">
        <v>457</v>
      </c>
      <c r="B102" s="101" t="s">
        <v>141</v>
      </c>
      <c r="C102" s="114" t="s">
        <v>619</v>
      </c>
      <c r="D102" s="63">
        <v>18500</v>
      </c>
      <c r="E102" s="63">
        <v>18500</v>
      </c>
      <c r="F102" s="112">
        <f t="shared" si="15"/>
        <v>0</v>
      </c>
    </row>
    <row r="103" spans="1:6" ht="13.2" x14ac:dyDescent="0.25">
      <c r="A103" s="113" t="s">
        <v>171</v>
      </c>
      <c r="B103" s="101" t="s">
        <v>141</v>
      </c>
      <c r="C103" s="114" t="s">
        <v>621</v>
      </c>
      <c r="D103" s="63">
        <f>D104</f>
        <v>110918</v>
      </c>
      <c r="E103" s="63">
        <f>E104</f>
        <v>75451.92</v>
      </c>
      <c r="F103" s="112">
        <f t="shared" si="15"/>
        <v>35466.080000000002</v>
      </c>
    </row>
    <row r="104" spans="1:6" ht="20.25" customHeight="1" x14ac:dyDescent="0.25">
      <c r="A104" s="113" t="s">
        <v>177</v>
      </c>
      <c r="B104" s="101" t="s">
        <v>141</v>
      </c>
      <c r="C104" s="114" t="s">
        <v>622</v>
      </c>
      <c r="D104" s="63">
        <f>D105+D106+D107</f>
        <v>110918</v>
      </c>
      <c r="E104" s="63">
        <f>E105+E106+E107</f>
        <v>75451.92</v>
      </c>
      <c r="F104" s="112">
        <f t="shared" si="15"/>
        <v>35466.080000000002</v>
      </c>
    </row>
    <row r="105" spans="1:6" ht="36" customHeight="1" x14ac:dyDescent="0.25">
      <c r="A105" s="113" t="s">
        <v>179</v>
      </c>
      <c r="B105" s="101" t="s">
        <v>141</v>
      </c>
      <c r="C105" s="114" t="s">
        <v>623</v>
      </c>
      <c r="D105" s="63">
        <v>14218</v>
      </c>
      <c r="E105" s="63">
        <v>7903</v>
      </c>
      <c r="F105" s="112">
        <f t="shared" si="15"/>
        <v>6315</v>
      </c>
    </row>
    <row r="106" spans="1:6" ht="21.6" customHeight="1" x14ac:dyDescent="0.25">
      <c r="A106" s="113" t="s">
        <v>181</v>
      </c>
      <c r="B106" s="101" t="s">
        <v>141</v>
      </c>
      <c r="C106" s="114" t="s">
        <v>624</v>
      </c>
      <c r="D106" s="63">
        <v>88000</v>
      </c>
      <c r="E106" s="162">
        <v>65478</v>
      </c>
      <c r="F106" s="112">
        <f t="shared" si="15"/>
        <v>22522</v>
      </c>
    </row>
    <row r="107" spans="1:6" ht="21.6" customHeight="1" x14ac:dyDescent="0.25">
      <c r="A107" s="113" t="s">
        <v>183</v>
      </c>
      <c r="B107" s="101" t="s">
        <v>141</v>
      </c>
      <c r="C107" s="114" t="s">
        <v>703</v>
      </c>
      <c r="D107" s="63">
        <v>8700</v>
      </c>
      <c r="E107" s="63">
        <v>2070.92</v>
      </c>
      <c r="F107" s="112">
        <f t="shared" ref="F107" si="17">D107-E107</f>
        <v>6629.08</v>
      </c>
    </row>
    <row r="108" spans="1:6" ht="36" customHeight="1" x14ac:dyDescent="0.25">
      <c r="A108" s="106" t="s">
        <v>233</v>
      </c>
      <c r="B108" s="102" t="s">
        <v>141</v>
      </c>
      <c r="C108" s="107" t="s">
        <v>234</v>
      </c>
      <c r="D108" s="108">
        <f>D116+D124</f>
        <v>2092946.86</v>
      </c>
      <c r="E108" s="108">
        <f>E116+E124</f>
        <v>303094.17000000004</v>
      </c>
      <c r="F108" s="112">
        <f t="shared" si="15"/>
        <v>1789852.69</v>
      </c>
    </row>
    <row r="109" spans="1:6" ht="74.25" customHeight="1" x14ac:dyDescent="0.25">
      <c r="A109" s="113" t="s">
        <v>145</v>
      </c>
      <c r="B109" s="101" t="s">
        <v>141</v>
      </c>
      <c r="C109" s="114" t="s">
        <v>235</v>
      </c>
      <c r="D109" s="63">
        <f>D110</f>
        <v>278400</v>
      </c>
      <c r="E109" s="63">
        <f>E110</f>
        <v>125790</v>
      </c>
      <c r="F109" s="112">
        <f t="shared" si="15"/>
        <v>152610</v>
      </c>
    </row>
    <row r="110" spans="1:6" ht="27.6" customHeight="1" x14ac:dyDescent="0.25">
      <c r="A110" s="113" t="s">
        <v>155</v>
      </c>
      <c r="B110" s="101" t="s">
        <v>141</v>
      </c>
      <c r="C110" s="114" t="s">
        <v>236</v>
      </c>
      <c r="D110" s="63">
        <f>D118+D126</f>
        <v>278400</v>
      </c>
      <c r="E110" s="63">
        <f>E118+E126</f>
        <v>125790</v>
      </c>
      <c r="F110" s="112">
        <f t="shared" si="15"/>
        <v>152610</v>
      </c>
    </row>
    <row r="111" spans="1:6" ht="42" customHeight="1" x14ac:dyDescent="0.25">
      <c r="A111" s="113" t="s">
        <v>159</v>
      </c>
      <c r="B111" s="101" t="s">
        <v>141</v>
      </c>
      <c r="C111" s="114" t="s">
        <v>237</v>
      </c>
      <c r="D111" s="63">
        <f>D119</f>
        <v>95900</v>
      </c>
      <c r="E111" s="63">
        <f>E119</f>
        <v>26790</v>
      </c>
      <c r="F111" s="112">
        <f t="shared" si="15"/>
        <v>69110</v>
      </c>
    </row>
    <row r="112" spans="1:6" ht="58.8" customHeight="1" x14ac:dyDescent="0.25">
      <c r="A112" s="113" t="s">
        <v>238</v>
      </c>
      <c r="B112" s="101" t="s">
        <v>141</v>
      </c>
      <c r="C112" s="114" t="s">
        <v>239</v>
      </c>
      <c r="D112" s="63">
        <f>D120+D127</f>
        <v>182500</v>
      </c>
      <c r="E112" s="63">
        <f>E120+E127</f>
        <v>99000</v>
      </c>
      <c r="F112" s="112">
        <f t="shared" si="15"/>
        <v>83500</v>
      </c>
    </row>
    <row r="113" spans="1:6" ht="38.4" customHeight="1" x14ac:dyDescent="0.25">
      <c r="A113" s="113" t="s">
        <v>163</v>
      </c>
      <c r="B113" s="101" t="s">
        <v>141</v>
      </c>
      <c r="C113" s="114" t="s">
        <v>240</v>
      </c>
      <c r="D113" s="63">
        <f>D114</f>
        <v>1814546.86</v>
      </c>
      <c r="E113" s="63">
        <f>E114</f>
        <v>177304.17</v>
      </c>
      <c r="F113" s="112">
        <f t="shared" si="15"/>
        <v>1637242.6900000002</v>
      </c>
    </row>
    <row r="114" spans="1:6" ht="40.5" customHeight="1" x14ac:dyDescent="0.25">
      <c r="A114" s="113" t="s">
        <v>165</v>
      </c>
      <c r="B114" s="101" t="s">
        <v>141</v>
      </c>
      <c r="C114" s="114" t="s">
        <v>241</v>
      </c>
      <c r="D114" s="63">
        <f>D115</f>
        <v>1814546.86</v>
      </c>
      <c r="E114" s="63">
        <f>E115</f>
        <v>177304.17</v>
      </c>
      <c r="F114" s="112">
        <f t="shared" si="15"/>
        <v>1637242.6900000002</v>
      </c>
    </row>
    <row r="115" spans="1:6" ht="18" customHeight="1" x14ac:dyDescent="0.25">
      <c r="A115" s="113" t="s">
        <v>169</v>
      </c>
      <c r="B115" s="101" t="s">
        <v>141</v>
      </c>
      <c r="C115" s="114" t="s">
        <v>242</v>
      </c>
      <c r="D115" s="63">
        <f>D123</f>
        <v>1814546.86</v>
      </c>
      <c r="E115" s="63">
        <v>177304.17</v>
      </c>
      <c r="F115" s="112">
        <f t="shared" si="15"/>
        <v>1637242.6900000002</v>
      </c>
    </row>
    <row r="116" spans="1:6" ht="48" customHeight="1" x14ac:dyDescent="0.25">
      <c r="A116" s="106" t="s">
        <v>243</v>
      </c>
      <c r="B116" s="102" t="s">
        <v>141</v>
      </c>
      <c r="C116" s="107" t="s">
        <v>244</v>
      </c>
      <c r="D116" s="108">
        <f>D117+D121</f>
        <v>1940446.86</v>
      </c>
      <c r="E116" s="108">
        <f>E117+E121</f>
        <v>204094.17</v>
      </c>
      <c r="F116" s="112">
        <f t="shared" si="15"/>
        <v>1736352.6900000002</v>
      </c>
    </row>
    <row r="117" spans="1:6" ht="70.95" customHeight="1" x14ac:dyDescent="0.25">
      <c r="A117" s="113" t="s">
        <v>145</v>
      </c>
      <c r="B117" s="101" t="s">
        <v>141</v>
      </c>
      <c r="C117" s="114" t="s">
        <v>245</v>
      </c>
      <c r="D117" s="63">
        <f>D118</f>
        <v>125900</v>
      </c>
      <c r="E117" s="63">
        <f>E118</f>
        <v>26790</v>
      </c>
      <c r="F117" s="112">
        <f t="shared" si="15"/>
        <v>99110</v>
      </c>
    </row>
    <row r="118" spans="1:6" ht="32.4" customHeight="1" x14ac:dyDescent="0.25">
      <c r="A118" s="113" t="s">
        <v>155</v>
      </c>
      <c r="B118" s="101" t="s">
        <v>141</v>
      </c>
      <c r="C118" s="114" t="s">
        <v>246</v>
      </c>
      <c r="D118" s="63">
        <f>D119+D120</f>
        <v>125900</v>
      </c>
      <c r="E118" s="63">
        <f>E119</f>
        <v>26790</v>
      </c>
      <c r="F118" s="112">
        <f t="shared" si="15"/>
        <v>99110</v>
      </c>
    </row>
    <row r="119" spans="1:6" ht="39.6" customHeight="1" x14ac:dyDescent="0.25">
      <c r="A119" s="113" t="s">
        <v>159</v>
      </c>
      <c r="B119" s="101" t="s">
        <v>141</v>
      </c>
      <c r="C119" s="114" t="s">
        <v>247</v>
      </c>
      <c r="D119" s="63">
        <v>95900</v>
      </c>
      <c r="E119" s="63">
        <v>26790</v>
      </c>
      <c r="F119" s="112">
        <f t="shared" si="15"/>
        <v>69110</v>
      </c>
    </row>
    <row r="120" spans="1:6" ht="55.2" customHeight="1" x14ac:dyDescent="0.25">
      <c r="A120" s="113" t="s">
        <v>238</v>
      </c>
      <c r="B120" s="101" t="s">
        <v>141</v>
      </c>
      <c r="C120" s="114" t="s">
        <v>248</v>
      </c>
      <c r="D120" s="63">
        <v>30000</v>
      </c>
      <c r="E120" s="63">
        <v>0</v>
      </c>
      <c r="F120" s="112">
        <f t="shared" si="15"/>
        <v>30000</v>
      </c>
    </row>
    <row r="121" spans="1:6" ht="40.950000000000003" customHeight="1" x14ac:dyDescent="0.25">
      <c r="A121" s="113" t="s">
        <v>163</v>
      </c>
      <c r="B121" s="101" t="s">
        <v>141</v>
      </c>
      <c r="C121" s="114" t="s">
        <v>249</v>
      </c>
      <c r="D121" s="63">
        <f>D122</f>
        <v>1814546.86</v>
      </c>
      <c r="E121" s="63">
        <f>E122</f>
        <v>177304.17</v>
      </c>
      <c r="F121" s="112">
        <f t="shared" si="15"/>
        <v>1637242.6900000002</v>
      </c>
    </row>
    <row r="122" spans="1:6" ht="39" customHeight="1" x14ac:dyDescent="0.25">
      <c r="A122" s="113" t="s">
        <v>165</v>
      </c>
      <c r="B122" s="101" t="s">
        <v>141</v>
      </c>
      <c r="C122" s="114" t="s">
        <v>250</v>
      </c>
      <c r="D122" s="63">
        <f>D123</f>
        <v>1814546.86</v>
      </c>
      <c r="E122" s="63">
        <f>E123</f>
        <v>177304.17</v>
      </c>
      <c r="F122" s="112">
        <f t="shared" si="15"/>
        <v>1637242.6900000002</v>
      </c>
    </row>
    <row r="123" spans="1:6" ht="21" customHeight="1" x14ac:dyDescent="0.25">
      <c r="A123" s="113" t="s">
        <v>169</v>
      </c>
      <c r="B123" s="101" t="s">
        <v>141</v>
      </c>
      <c r="C123" s="114" t="s">
        <v>251</v>
      </c>
      <c r="D123" s="63">
        <v>1814546.86</v>
      </c>
      <c r="E123" s="63">
        <v>177304.17</v>
      </c>
      <c r="F123" s="112">
        <f t="shared" si="15"/>
        <v>1637242.6900000002</v>
      </c>
    </row>
    <row r="124" spans="1:6" ht="40.200000000000003" customHeight="1" x14ac:dyDescent="0.25">
      <c r="A124" s="106" t="s">
        <v>252</v>
      </c>
      <c r="B124" s="102" t="s">
        <v>141</v>
      </c>
      <c r="C124" s="107" t="s">
        <v>253</v>
      </c>
      <c r="D124" s="108">
        <f t="shared" ref="D124:E126" si="18">D125</f>
        <v>152500</v>
      </c>
      <c r="E124" s="108">
        <f t="shared" si="18"/>
        <v>99000</v>
      </c>
      <c r="F124" s="112">
        <f t="shared" si="15"/>
        <v>53500</v>
      </c>
    </row>
    <row r="125" spans="1:6" ht="71.400000000000006" customHeight="1" x14ac:dyDescent="0.25">
      <c r="A125" s="113" t="s">
        <v>145</v>
      </c>
      <c r="B125" s="101" t="s">
        <v>141</v>
      </c>
      <c r="C125" s="114" t="s">
        <v>254</v>
      </c>
      <c r="D125" s="63">
        <f t="shared" si="18"/>
        <v>152500</v>
      </c>
      <c r="E125" s="63">
        <f t="shared" si="18"/>
        <v>99000</v>
      </c>
      <c r="F125" s="112">
        <f t="shared" si="15"/>
        <v>53500</v>
      </c>
    </row>
    <row r="126" spans="1:6" ht="39.75" customHeight="1" x14ac:dyDescent="0.25">
      <c r="A126" s="113" t="s">
        <v>155</v>
      </c>
      <c r="B126" s="101" t="s">
        <v>141</v>
      </c>
      <c r="C126" s="114" t="s">
        <v>255</v>
      </c>
      <c r="D126" s="63">
        <f t="shared" si="18"/>
        <v>152500</v>
      </c>
      <c r="E126" s="63">
        <f t="shared" si="18"/>
        <v>99000</v>
      </c>
      <c r="F126" s="112">
        <f t="shared" si="15"/>
        <v>53500</v>
      </c>
    </row>
    <row r="127" spans="1:6" ht="72.75" customHeight="1" x14ac:dyDescent="0.25">
      <c r="A127" s="113" t="s">
        <v>238</v>
      </c>
      <c r="B127" s="101" t="s">
        <v>141</v>
      </c>
      <c r="C127" s="114" t="s">
        <v>256</v>
      </c>
      <c r="D127" s="63">
        <v>152500</v>
      </c>
      <c r="E127" s="63">
        <v>99000</v>
      </c>
      <c r="F127" s="112">
        <f t="shared" si="15"/>
        <v>53500</v>
      </c>
    </row>
    <row r="128" spans="1:6" ht="15.75" customHeight="1" x14ac:dyDescent="0.25">
      <c r="A128" s="106" t="s">
        <v>257</v>
      </c>
      <c r="B128" s="102" t="s">
        <v>141</v>
      </c>
      <c r="C128" s="107" t="s">
        <v>258</v>
      </c>
      <c r="D128" s="108">
        <f>D129+D133+D136</f>
        <v>39648266.789999999</v>
      </c>
      <c r="E128" s="108">
        <f>E129+E133+E136</f>
        <v>17195900.390000001</v>
      </c>
      <c r="F128" s="112">
        <f t="shared" si="15"/>
        <v>22452366.399999999</v>
      </c>
    </row>
    <row r="129" spans="1:7" ht="43.2" customHeight="1" x14ac:dyDescent="0.25">
      <c r="A129" s="113" t="s">
        <v>163</v>
      </c>
      <c r="B129" s="101" t="s">
        <v>141</v>
      </c>
      <c r="C129" s="114" t="s">
        <v>259</v>
      </c>
      <c r="D129" s="63">
        <f t="shared" ref="D129:D130" si="19">D149+D153+D157+D145</f>
        <v>26301551.639999997</v>
      </c>
      <c r="E129" s="63">
        <f t="shared" ref="E129" si="20">E149+E153+E157+E145</f>
        <v>8956916.7000000011</v>
      </c>
      <c r="F129" s="112">
        <f t="shared" si="15"/>
        <v>17344634.939999998</v>
      </c>
    </row>
    <row r="130" spans="1:7" ht="42" customHeight="1" x14ac:dyDescent="0.25">
      <c r="A130" s="113" t="s">
        <v>165</v>
      </c>
      <c r="B130" s="101" t="s">
        <v>141</v>
      </c>
      <c r="C130" s="114" t="s">
        <v>260</v>
      </c>
      <c r="D130" s="63">
        <f t="shared" si="19"/>
        <v>26301551.639999997</v>
      </c>
      <c r="E130" s="63">
        <f t="shared" ref="E130" si="21">E150+E154+E158+E146</f>
        <v>8956916.7000000011</v>
      </c>
      <c r="F130" s="112">
        <f t="shared" si="15"/>
        <v>17344634.939999998</v>
      </c>
    </row>
    <row r="131" spans="1:7" ht="18.600000000000001" customHeight="1" x14ac:dyDescent="0.25">
      <c r="A131" s="113" t="s">
        <v>169</v>
      </c>
      <c r="B131" s="101" t="s">
        <v>141</v>
      </c>
      <c r="C131" s="114" t="s">
        <v>261</v>
      </c>
      <c r="D131" s="63">
        <f>D151+D155+D159+D147</f>
        <v>22700551.639999997</v>
      </c>
      <c r="E131" s="63">
        <f>E151+E155+E159+E147</f>
        <v>8939657.6500000004</v>
      </c>
      <c r="F131" s="112">
        <f t="shared" si="15"/>
        <v>13760893.989999996</v>
      </c>
    </row>
    <row r="132" spans="1:7" ht="61.2" customHeight="1" x14ac:dyDescent="0.25">
      <c r="A132" s="113" t="s">
        <v>262</v>
      </c>
      <c r="B132" s="101" t="s">
        <v>141</v>
      </c>
      <c r="C132" s="114" t="s">
        <v>263</v>
      </c>
      <c r="D132" s="63">
        <f>D160</f>
        <v>3601000</v>
      </c>
      <c r="E132" s="63">
        <f>E160</f>
        <v>17259.05</v>
      </c>
      <c r="F132" s="112">
        <f t="shared" si="15"/>
        <v>3583740.95</v>
      </c>
    </row>
    <row r="133" spans="1:7" ht="39.6" customHeight="1" x14ac:dyDescent="0.25">
      <c r="A133" s="113" t="s">
        <v>264</v>
      </c>
      <c r="B133" s="101" t="s">
        <v>141</v>
      </c>
      <c r="C133" s="114" t="s">
        <v>265</v>
      </c>
      <c r="D133" s="63">
        <v>75000</v>
      </c>
      <c r="E133" s="63">
        <f>E134</f>
        <v>31746</v>
      </c>
      <c r="F133" s="112">
        <f t="shared" si="15"/>
        <v>43254</v>
      </c>
    </row>
    <row r="134" spans="1:7" ht="21" customHeight="1" x14ac:dyDescent="0.25">
      <c r="A134" s="113" t="s">
        <v>266</v>
      </c>
      <c r="B134" s="101" t="s">
        <v>141</v>
      </c>
      <c r="C134" s="114" t="s">
        <v>267</v>
      </c>
      <c r="D134" s="63">
        <f>D135</f>
        <v>75000</v>
      </c>
      <c r="E134" s="63">
        <f>E135</f>
        <v>31746</v>
      </c>
      <c r="F134" s="112">
        <f t="shared" si="15"/>
        <v>43254</v>
      </c>
    </row>
    <row r="135" spans="1:7" ht="29.4" customHeight="1" x14ac:dyDescent="0.25">
      <c r="A135" s="113" t="s">
        <v>268</v>
      </c>
      <c r="B135" s="101" t="s">
        <v>141</v>
      </c>
      <c r="C135" s="114" t="s">
        <v>269</v>
      </c>
      <c r="D135" s="63">
        <f>D163</f>
        <v>75000</v>
      </c>
      <c r="E135" s="63">
        <f>E163</f>
        <v>31746</v>
      </c>
      <c r="F135" s="112">
        <f t="shared" si="15"/>
        <v>43254</v>
      </c>
    </row>
    <row r="136" spans="1:7" ht="18.600000000000001" customHeight="1" x14ac:dyDescent="0.25">
      <c r="A136" s="113" t="s">
        <v>171</v>
      </c>
      <c r="B136" s="101" t="s">
        <v>141</v>
      </c>
      <c r="C136" s="114" t="s">
        <v>270</v>
      </c>
      <c r="D136" s="63">
        <f>D137</f>
        <v>13271715.15</v>
      </c>
      <c r="E136" s="63">
        <f>E137</f>
        <v>8207237.6900000004</v>
      </c>
      <c r="F136" s="112">
        <f t="shared" si="15"/>
        <v>5064477.46</v>
      </c>
    </row>
    <row r="137" spans="1:7" ht="57.6" customHeight="1" x14ac:dyDescent="0.25">
      <c r="A137" s="113" t="s">
        <v>271</v>
      </c>
      <c r="B137" s="101" t="s">
        <v>141</v>
      </c>
      <c r="C137" s="114" t="s">
        <v>272</v>
      </c>
      <c r="D137" s="63">
        <f>D142+D165</f>
        <v>13271715.15</v>
      </c>
      <c r="E137" s="63">
        <f>E142+E165</f>
        <v>8207237.6900000004</v>
      </c>
      <c r="F137" s="112">
        <f t="shared" si="15"/>
        <v>5064477.46</v>
      </c>
    </row>
    <row r="138" spans="1:7" ht="60.6" customHeight="1" x14ac:dyDescent="0.25">
      <c r="A138" s="113" t="s">
        <v>273</v>
      </c>
      <c r="B138" s="101" t="s">
        <v>141</v>
      </c>
      <c r="C138" s="114" t="s">
        <v>274</v>
      </c>
      <c r="D138" s="63">
        <f>D166</f>
        <v>13116015.15</v>
      </c>
      <c r="E138" s="63">
        <f>E166</f>
        <v>8207237.6900000004</v>
      </c>
      <c r="F138" s="112">
        <f t="shared" si="15"/>
        <v>4908777.46</v>
      </c>
      <c r="G138" s="71"/>
    </row>
    <row r="139" spans="1:7" ht="60.6" customHeight="1" x14ac:dyDescent="0.25">
      <c r="A139" s="113" t="s">
        <v>275</v>
      </c>
      <c r="B139" s="101" t="s">
        <v>141</v>
      </c>
      <c r="C139" s="114" t="s">
        <v>276</v>
      </c>
      <c r="D139" s="63">
        <f>D143</f>
        <v>155700</v>
      </c>
      <c r="E139" s="63">
        <f>E143</f>
        <v>0</v>
      </c>
      <c r="F139" s="112">
        <f t="shared" si="15"/>
        <v>155700</v>
      </c>
    </row>
    <row r="140" spans="1:7" ht="13.2" x14ac:dyDescent="0.25">
      <c r="A140" s="106" t="s">
        <v>277</v>
      </c>
      <c r="B140" s="102" t="s">
        <v>141</v>
      </c>
      <c r="C140" s="107" t="s">
        <v>278</v>
      </c>
      <c r="D140" s="108">
        <f>D141</f>
        <v>155700</v>
      </c>
      <c r="E140" s="108">
        <v>0</v>
      </c>
      <c r="F140" s="112">
        <f t="shared" si="15"/>
        <v>155700</v>
      </c>
    </row>
    <row r="141" spans="1:7" ht="19.95" customHeight="1" x14ac:dyDescent="0.25">
      <c r="A141" s="113" t="s">
        <v>171</v>
      </c>
      <c r="B141" s="101" t="s">
        <v>141</v>
      </c>
      <c r="C141" s="114" t="s">
        <v>279</v>
      </c>
      <c r="D141" s="63">
        <f>D142</f>
        <v>155700</v>
      </c>
      <c r="E141" s="63">
        <v>0</v>
      </c>
      <c r="F141" s="112">
        <f t="shared" si="15"/>
        <v>155700</v>
      </c>
    </row>
    <row r="142" spans="1:7" ht="61.2" customHeight="1" x14ac:dyDescent="0.25">
      <c r="A142" s="113" t="s">
        <v>271</v>
      </c>
      <c r="B142" s="101" t="s">
        <v>141</v>
      </c>
      <c r="C142" s="114" t="s">
        <v>280</v>
      </c>
      <c r="D142" s="63">
        <f>D143</f>
        <v>155700</v>
      </c>
      <c r="E142" s="63">
        <v>0</v>
      </c>
      <c r="F142" s="112">
        <f t="shared" si="15"/>
        <v>155700</v>
      </c>
    </row>
    <row r="143" spans="1:7" ht="60" customHeight="1" x14ac:dyDescent="0.25">
      <c r="A143" s="113" t="s">
        <v>275</v>
      </c>
      <c r="B143" s="101" t="s">
        <v>141</v>
      </c>
      <c r="C143" s="114" t="s">
        <v>281</v>
      </c>
      <c r="D143" s="63">
        <v>155700</v>
      </c>
      <c r="E143" s="63">
        <v>0</v>
      </c>
      <c r="F143" s="112">
        <f t="shared" si="15"/>
        <v>155700</v>
      </c>
    </row>
    <row r="144" spans="1:7" ht="18" customHeight="1" x14ac:dyDescent="0.25">
      <c r="A144" s="116" t="s">
        <v>708</v>
      </c>
      <c r="B144" s="102" t="s">
        <v>141</v>
      </c>
      <c r="C144" s="107" t="s">
        <v>704</v>
      </c>
      <c r="D144" s="70">
        <f>D145</f>
        <v>679290.4</v>
      </c>
      <c r="E144" s="70">
        <f>E145</f>
        <v>205595.4</v>
      </c>
      <c r="F144" s="70">
        <f>D144-E144</f>
        <v>473695</v>
      </c>
    </row>
    <row r="145" spans="1:6" ht="37.5" customHeight="1" x14ac:dyDescent="0.25">
      <c r="A145" s="113" t="s">
        <v>163</v>
      </c>
      <c r="B145" s="101" t="s">
        <v>141</v>
      </c>
      <c r="C145" s="114" t="s">
        <v>705</v>
      </c>
      <c r="D145" s="63">
        <f>D146</f>
        <v>679290.4</v>
      </c>
      <c r="E145" s="63">
        <f t="shared" ref="E145:E146" si="22">E146</f>
        <v>205595.4</v>
      </c>
      <c r="F145" s="112">
        <f t="shared" ref="F145:F147" si="23">D145-E145</f>
        <v>473695</v>
      </c>
    </row>
    <row r="146" spans="1:6" ht="39" customHeight="1" x14ac:dyDescent="0.25">
      <c r="A146" s="113" t="s">
        <v>165</v>
      </c>
      <c r="B146" s="101" t="s">
        <v>141</v>
      </c>
      <c r="C146" s="114" t="s">
        <v>706</v>
      </c>
      <c r="D146" s="63">
        <f>D147</f>
        <v>679290.4</v>
      </c>
      <c r="E146" s="63">
        <f t="shared" si="22"/>
        <v>205595.4</v>
      </c>
      <c r="F146" s="112">
        <f t="shared" si="23"/>
        <v>473695</v>
      </c>
    </row>
    <row r="147" spans="1:6" ht="20.25" customHeight="1" x14ac:dyDescent="0.25">
      <c r="A147" s="113" t="s">
        <v>169</v>
      </c>
      <c r="B147" s="101" t="s">
        <v>141</v>
      </c>
      <c r="C147" s="114" t="s">
        <v>707</v>
      </c>
      <c r="D147" s="63">
        <v>679290.4</v>
      </c>
      <c r="E147" s="63">
        <v>205595.4</v>
      </c>
      <c r="F147" s="112">
        <f t="shared" si="23"/>
        <v>473695</v>
      </c>
    </row>
    <row r="148" spans="1:6" ht="27" customHeight="1" x14ac:dyDescent="0.25">
      <c r="A148" s="106" t="s">
        <v>282</v>
      </c>
      <c r="B148" s="102" t="s">
        <v>141</v>
      </c>
      <c r="C148" s="107" t="s">
        <v>283</v>
      </c>
      <c r="D148" s="108">
        <f t="shared" ref="D148:E150" si="24">D149</f>
        <v>4725417.3600000003</v>
      </c>
      <c r="E148" s="108">
        <f t="shared" si="24"/>
        <v>3978889.93</v>
      </c>
      <c r="F148" s="112">
        <f t="shared" ref="F148:F217" si="25">D148-E148</f>
        <v>746527.43000000017</v>
      </c>
    </row>
    <row r="149" spans="1:6" ht="33" customHeight="1" x14ac:dyDescent="0.25">
      <c r="A149" s="113" t="s">
        <v>163</v>
      </c>
      <c r="B149" s="101" t="s">
        <v>141</v>
      </c>
      <c r="C149" s="114" t="s">
        <v>284</v>
      </c>
      <c r="D149" s="63">
        <f t="shared" si="24"/>
        <v>4725417.3600000003</v>
      </c>
      <c r="E149" s="63">
        <f t="shared" si="24"/>
        <v>3978889.93</v>
      </c>
      <c r="F149" s="112">
        <f t="shared" si="25"/>
        <v>746527.43000000017</v>
      </c>
    </row>
    <row r="150" spans="1:6" ht="36.6" customHeight="1" x14ac:dyDescent="0.25">
      <c r="A150" s="113" t="s">
        <v>165</v>
      </c>
      <c r="B150" s="101" t="s">
        <v>141</v>
      </c>
      <c r="C150" s="114" t="s">
        <v>285</v>
      </c>
      <c r="D150" s="63">
        <f t="shared" si="24"/>
        <v>4725417.3600000003</v>
      </c>
      <c r="E150" s="63">
        <f t="shared" si="24"/>
        <v>3978889.93</v>
      </c>
      <c r="F150" s="112">
        <f t="shared" si="25"/>
        <v>746527.43000000017</v>
      </c>
    </row>
    <row r="151" spans="1:6" ht="23.4" customHeight="1" x14ac:dyDescent="0.25">
      <c r="A151" s="113" t="s">
        <v>169</v>
      </c>
      <c r="B151" s="101" t="s">
        <v>141</v>
      </c>
      <c r="C151" s="114" t="s">
        <v>286</v>
      </c>
      <c r="D151" s="63">
        <v>4725417.3600000003</v>
      </c>
      <c r="E151" s="63">
        <v>3978889.93</v>
      </c>
      <c r="F151" s="112">
        <f t="shared" si="25"/>
        <v>746527.43000000017</v>
      </c>
    </row>
    <row r="152" spans="1:6" ht="27.6" customHeight="1" x14ac:dyDescent="0.25">
      <c r="A152" s="106" t="s">
        <v>287</v>
      </c>
      <c r="B152" s="102" t="s">
        <v>141</v>
      </c>
      <c r="C152" s="107" t="s">
        <v>288</v>
      </c>
      <c r="D152" s="108">
        <f t="shared" ref="D152:E154" si="26">D153</f>
        <v>17295843.879999999</v>
      </c>
      <c r="E152" s="108">
        <f t="shared" si="26"/>
        <v>4755172.32</v>
      </c>
      <c r="F152" s="112">
        <f t="shared" si="25"/>
        <v>12540671.559999999</v>
      </c>
    </row>
    <row r="153" spans="1:6" ht="43.95" customHeight="1" x14ac:dyDescent="0.25">
      <c r="A153" s="113" t="s">
        <v>163</v>
      </c>
      <c r="B153" s="101" t="s">
        <v>141</v>
      </c>
      <c r="C153" s="114" t="s">
        <v>289</v>
      </c>
      <c r="D153" s="63">
        <f t="shared" si="26"/>
        <v>17295843.879999999</v>
      </c>
      <c r="E153" s="63">
        <f t="shared" si="26"/>
        <v>4755172.32</v>
      </c>
      <c r="F153" s="112">
        <f t="shared" si="25"/>
        <v>12540671.559999999</v>
      </c>
    </row>
    <row r="154" spans="1:6" ht="39" customHeight="1" x14ac:dyDescent="0.25">
      <c r="A154" s="113" t="s">
        <v>165</v>
      </c>
      <c r="B154" s="101" t="s">
        <v>141</v>
      </c>
      <c r="C154" s="114" t="s">
        <v>290</v>
      </c>
      <c r="D154" s="63">
        <f t="shared" si="26"/>
        <v>17295843.879999999</v>
      </c>
      <c r="E154" s="63">
        <f t="shared" si="26"/>
        <v>4755172.32</v>
      </c>
      <c r="F154" s="112">
        <f t="shared" si="25"/>
        <v>12540671.559999999</v>
      </c>
    </row>
    <row r="155" spans="1:6" ht="19.2" customHeight="1" x14ac:dyDescent="0.25">
      <c r="A155" s="113" t="s">
        <v>169</v>
      </c>
      <c r="B155" s="101" t="s">
        <v>141</v>
      </c>
      <c r="C155" s="114" t="s">
        <v>291</v>
      </c>
      <c r="D155" s="63">
        <v>17295843.879999999</v>
      </c>
      <c r="E155" s="162">
        <v>4755172.32</v>
      </c>
      <c r="F155" s="112">
        <f t="shared" si="25"/>
        <v>12540671.559999999</v>
      </c>
    </row>
    <row r="156" spans="1:6" ht="27.6" customHeight="1" x14ac:dyDescent="0.25">
      <c r="A156" s="106" t="s">
        <v>292</v>
      </c>
      <c r="B156" s="102" t="s">
        <v>141</v>
      </c>
      <c r="C156" s="107" t="s">
        <v>293</v>
      </c>
      <c r="D156" s="108">
        <f>D157+D161+D164</f>
        <v>16792015.149999999</v>
      </c>
      <c r="E156" s="108">
        <f>E157+E161+E164</f>
        <v>8256242.7400000002</v>
      </c>
      <c r="F156" s="112">
        <f t="shared" si="25"/>
        <v>8535772.4099999983</v>
      </c>
    </row>
    <row r="157" spans="1:6" ht="40.200000000000003" customHeight="1" x14ac:dyDescent="0.25">
      <c r="A157" s="113" t="s">
        <v>163</v>
      </c>
      <c r="B157" s="101" t="s">
        <v>141</v>
      </c>
      <c r="C157" s="114" t="s">
        <v>294</v>
      </c>
      <c r="D157" s="63">
        <f>D158</f>
        <v>3601000</v>
      </c>
      <c r="E157" s="63">
        <f>E158</f>
        <v>17259.05</v>
      </c>
      <c r="F157" s="112">
        <f t="shared" si="25"/>
        <v>3583740.95</v>
      </c>
    </row>
    <row r="158" spans="1:6" ht="45.6" customHeight="1" x14ac:dyDescent="0.25">
      <c r="A158" s="113" t="s">
        <v>165</v>
      </c>
      <c r="B158" s="101" t="s">
        <v>141</v>
      </c>
      <c r="C158" s="114" t="s">
        <v>295</v>
      </c>
      <c r="D158" s="63">
        <f>D159+D160</f>
        <v>3601000</v>
      </c>
      <c r="E158" s="63">
        <v>17259.05</v>
      </c>
      <c r="F158" s="112">
        <f t="shared" si="25"/>
        <v>3583740.95</v>
      </c>
    </row>
    <row r="159" spans="1:6" ht="27" hidden="1" customHeight="1" x14ac:dyDescent="0.25">
      <c r="A159" s="113" t="s">
        <v>169</v>
      </c>
      <c r="B159" s="101" t="s">
        <v>141</v>
      </c>
      <c r="C159" s="114" t="s">
        <v>625</v>
      </c>
      <c r="D159" s="63">
        <v>0</v>
      </c>
      <c r="E159" s="63">
        <v>0</v>
      </c>
      <c r="F159" s="112">
        <f t="shared" si="25"/>
        <v>0</v>
      </c>
    </row>
    <row r="160" spans="1:6" ht="68.400000000000006" customHeight="1" x14ac:dyDescent="0.25">
      <c r="A160" s="113" t="s">
        <v>262</v>
      </c>
      <c r="B160" s="101" t="s">
        <v>141</v>
      </c>
      <c r="C160" s="114" t="s">
        <v>296</v>
      </c>
      <c r="D160" s="63">
        <v>3601000</v>
      </c>
      <c r="E160" s="63">
        <v>17259.05</v>
      </c>
      <c r="F160" s="112">
        <f t="shared" si="25"/>
        <v>3583740.95</v>
      </c>
    </row>
    <row r="161" spans="1:6" ht="39" customHeight="1" x14ac:dyDescent="0.25">
      <c r="A161" s="113" t="s">
        <v>264</v>
      </c>
      <c r="B161" s="101" t="s">
        <v>141</v>
      </c>
      <c r="C161" s="114" t="s">
        <v>297</v>
      </c>
      <c r="D161" s="63">
        <f>D162</f>
        <v>75000</v>
      </c>
      <c r="E161" s="162">
        <f>E162</f>
        <v>31746</v>
      </c>
      <c r="F161" s="112">
        <f t="shared" si="25"/>
        <v>43254</v>
      </c>
    </row>
    <row r="162" spans="1:6" ht="25.95" customHeight="1" x14ac:dyDescent="0.25">
      <c r="A162" s="113" t="s">
        <v>266</v>
      </c>
      <c r="B162" s="101" t="s">
        <v>141</v>
      </c>
      <c r="C162" s="114" t="s">
        <v>298</v>
      </c>
      <c r="D162" s="63">
        <f>D163</f>
        <v>75000</v>
      </c>
      <c r="E162" s="162">
        <f>E163</f>
        <v>31746</v>
      </c>
      <c r="F162" s="112">
        <f t="shared" si="25"/>
        <v>43254</v>
      </c>
    </row>
    <row r="163" spans="1:6" ht="33.6" customHeight="1" x14ac:dyDescent="0.25">
      <c r="A163" s="113" t="s">
        <v>268</v>
      </c>
      <c r="B163" s="101" t="s">
        <v>141</v>
      </c>
      <c r="C163" s="114" t="s">
        <v>299</v>
      </c>
      <c r="D163" s="63">
        <v>75000</v>
      </c>
      <c r="E163" s="162">
        <v>31746</v>
      </c>
      <c r="F163" s="112">
        <f t="shared" si="25"/>
        <v>43254</v>
      </c>
    </row>
    <row r="164" spans="1:6" ht="24" customHeight="1" x14ac:dyDescent="0.25">
      <c r="A164" s="113" t="s">
        <v>171</v>
      </c>
      <c r="B164" s="101" t="s">
        <v>141</v>
      </c>
      <c r="C164" s="114" t="s">
        <v>300</v>
      </c>
      <c r="D164" s="63">
        <f>D165</f>
        <v>13116015.15</v>
      </c>
      <c r="E164" s="63">
        <f>E165</f>
        <v>8207237.6900000004</v>
      </c>
      <c r="F164" s="112">
        <f t="shared" si="25"/>
        <v>4908777.46</v>
      </c>
    </row>
    <row r="165" spans="1:6" ht="60.6" customHeight="1" x14ac:dyDescent="0.25">
      <c r="A165" s="113" t="s">
        <v>271</v>
      </c>
      <c r="B165" s="101" t="s">
        <v>141</v>
      </c>
      <c r="C165" s="114" t="s">
        <v>301</v>
      </c>
      <c r="D165" s="63">
        <f>D166</f>
        <v>13116015.15</v>
      </c>
      <c r="E165" s="63">
        <f>E166</f>
        <v>8207237.6900000004</v>
      </c>
      <c r="F165" s="112">
        <f t="shared" si="25"/>
        <v>4908777.46</v>
      </c>
    </row>
    <row r="166" spans="1:6" ht="60.6" customHeight="1" x14ac:dyDescent="0.25">
      <c r="A166" s="113" t="s">
        <v>273</v>
      </c>
      <c r="B166" s="101" t="s">
        <v>141</v>
      </c>
      <c r="C166" s="114" t="s">
        <v>302</v>
      </c>
      <c r="D166" s="63">
        <v>13116015.15</v>
      </c>
      <c r="E166" s="162">
        <v>8207237.6900000004</v>
      </c>
      <c r="F166" s="112">
        <f t="shared" si="25"/>
        <v>4908777.46</v>
      </c>
    </row>
    <row r="167" spans="1:6" ht="33.6" customHeight="1" x14ac:dyDescent="0.25">
      <c r="A167" s="106" t="s">
        <v>303</v>
      </c>
      <c r="B167" s="102" t="s">
        <v>141</v>
      </c>
      <c r="C167" s="107" t="s">
        <v>304</v>
      </c>
      <c r="D167" s="108">
        <f>D178+D182+D189+D196</f>
        <v>111894920.38</v>
      </c>
      <c r="E167" s="108">
        <f>E178+E182+E189+E196</f>
        <v>35646166.409999996</v>
      </c>
      <c r="F167" s="112">
        <f t="shared" si="25"/>
        <v>76248753.969999999</v>
      </c>
    </row>
    <row r="168" spans="1:6" ht="42" customHeight="1" x14ac:dyDescent="0.25">
      <c r="A168" s="113" t="s">
        <v>163</v>
      </c>
      <c r="B168" s="101" t="s">
        <v>141</v>
      </c>
      <c r="C168" s="114" t="s">
        <v>305</v>
      </c>
      <c r="D168" s="63">
        <f>D179+D183+D190</f>
        <v>77094799.269999996</v>
      </c>
      <c r="E168" s="63">
        <f t="shared" ref="E168" si="27">E179+E183+E190</f>
        <v>16099131.149999999</v>
      </c>
      <c r="F168" s="112">
        <f t="shared" si="25"/>
        <v>60995668.119999997</v>
      </c>
    </row>
    <row r="169" spans="1:6" ht="39.6" customHeight="1" x14ac:dyDescent="0.25">
      <c r="A169" s="113" t="s">
        <v>165</v>
      </c>
      <c r="B169" s="101" t="s">
        <v>141</v>
      </c>
      <c r="C169" s="114" t="s">
        <v>306</v>
      </c>
      <c r="D169" s="63">
        <f>D180+D184+D191</f>
        <v>77094799.269999996</v>
      </c>
      <c r="E169" s="63">
        <f>E180+E184+E191</f>
        <v>16099131.149999999</v>
      </c>
      <c r="F169" s="112">
        <f t="shared" si="25"/>
        <v>60995668.119999997</v>
      </c>
    </row>
    <row r="170" spans="1:6" ht="13.2" x14ac:dyDescent="0.25">
      <c r="A170" s="113" t="s">
        <v>169</v>
      </c>
      <c r="B170" s="101" t="s">
        <v>141</v>
      </c>
      <c r="C170" s="114" t="s">
        <v>307</v>
      </c>
      <c r="D170" s="63">
        <f>D181+D185+D192</f>
        <v>77094799.269999996</v>
      </c>
      <c r="E170" s="63">
        <f>E181+E185+E192</f>
        <v>16099131.149999999</v>
      </c>
      <c r="F170" s="112">
        <f t="shared" si="25"/>
        <v>60995668.119999997</v>
      </c>
    </row>
    <row r="171" spans="1:6" ht="37.200000000000003" customHeight="1" x14ac:dyDescent="0.25">
      <c r="A171" s="113" t="s">
        <v>308</v>
      </c>
      <c r="B171" s="101" t="s">
        <v>141</v>
      </c>
      <c r="C171" s="114" t="s">
        <v>309</v>
      </c>
      <c r="D171" s="63">
        <f>D186</f>
        <v>531355.16</v>
      </c>
      <c r="E171" s="63">
        <f>E186</f>
        <v>20613.73</v>
      </c>
      <c r="F171" s="112">
        <f t="shared" si="25"/>
        <v>510741.43000000005</v>
      </c>
    </row>
    <row r="172" spans="1:6" ht="13.2" x14ac:dyDescent="0.25">
      <c r="A172" s="113" t="s">
        <v>310</v>
      </c>
      <c r="B172" s="101" t="s">
        <v>141</v>
      </c>
      <c r="C172" s="114" t="s">
        <v>311</v>
      </c>
      <c r="D172" s="63">
        <f>D173</f>
        <v>531355.16</v>
      </c>
      <c r="E172" s="63">
        <f>E173</f>
        <v>20613.73</v>
      </c>
      <c r="F172" s="112">
        <f t="shared" si="25"/>
        <v>510741.43000000005</v>
      </c>
    </row>
    <row r="173" spans="1:6" ht="36.6" customHeight="1" x14ac:dyDescent="0.25">
      <c r="A173" s="113" t="s">
        <v>312</v>
      </c>
      <c r="B173" s="101" t="s">
        <v>141</v>
      </c>
      <c r="C173" s="114" t="s">
        <v>313</v>
      </c>
      <c r="D173" s="63">
        <f>D188</f>
        <v>531355.16</v>
      </c>
      <c r="E173" s="63">
        <f>E188</f>
        <v>20613.73</v>
      </c>
      <c r="F173" s="112">
        <f t="shared" si="25"/>
        <v>510741.43000000005</v>
      </c>
    </row>
    <row r="174" spans="1:6" ht="40.200000000000003" customHeight="1" x14ac:dyDescent="0.25">
      <c r="A174" s="113" t="s">
        <v>264</v>
      </c>
      <c r="B174" s="101" t="s">
        <v>141</v>
      </c>
      <c r="C174" s="114" t="s">
        <v>314</v>
      </c>
      <c r="D174" s="63">
        <f>D175</f>
        <v>34268765.949999996</v>
      </c>
      <c r="E174" s="63">
        <f t="shared" ref="E174" si="28">E175</f>
        <v>19526421.529999997</v>
      </c>
      <c r="F174" s="112">
        <f t="shared" si="25"/>
        <v>14742344.419999998</v>
      </c>
    </row>
    <row r="175" spans="1:6" ht="18.600000000000001" customHeight="1" x14ac:dyDescent="0.25">
      <c r="A175" s="113" t="s">
        <v>266</v>
      </c>
      <c r="B175" s="101" t="s">
        <v>141</v>
      </c>
      <c r="C175" s="114" t="s">
        <v>315</v>
      </c>
      <c r="D175" s="63">
        <f>D176+D177</f>
        <v>34268765.949999996</v>
      </c>
      <c r="E175" s="63">
        <f t="shared" ref="E175" si="29">E176+E177</f>
        <v>19526421.529999997</v>
      </c>
      <c r="F175" s="112">
        <f t="shared" si="25"/>
        <v>14742344.419999998</v>
      </c>
    </row>
    <row r="176" spans="1:6" ht="55.8" customHeight="1" x14ac:dyDescent="0.25">
      <c r="A176" s="113" t="s">
        <v>316</v>
      </c>
      <c r="B176" s="101" t="s">
        <v>141</v>
      </c>
      <c r="C176" s="114" t="s">
        <v>317</v>
      </c>
      <c r="D176" s="63">
        <f>D199</f>
        <v>31082039.379999999</v>
      </c>
      <c r="E176" s="63">
        <f t="shared" ref="E176" si="30">E199</f>
        <v>18091130.059999999</v>
      </c>
      <c r="F176" s="112">
        <f t="shared" si="25"/>
        <v>12990909.32</v>
      </c>
    </row>
    <row r="177" spans="1:6" ht="31.2" customHeight="1" x14ac:dyDescent="0.25">
      <c r="A177" s="113" t="s">
        <v>268</v>
      </c>
      <c r="B177" s="101" t="s">
        <v>141</v>
      </c>
      <c r="C177" s="114" t="s">
        <v>318</v>
      </c>
      <c r="D177" s="63">
        <f>D200+D195</f>
        <v>3186726.57</v>
      </c>
      <c r="E177" s="63">
        <f>E200+E195</f>
        <v>1435291.47</v>
      </c>
      <c r="F177" s="112">
        <f t="shared" si="25"/>
        <v>1751435.0999999999</v>
      </c>
    </row>
    <row r="178" spans="1:6" ht="21" customHeight="1" x14ac:dyDescent="0.25">
      <c r="A178" s="106" t="s">
        <v>319</v>
      </c>
      <c r="B178" s="102" t="s">
        <v>141</v>
      </c>
      <c r="C178" s="107" t="s">
        <v>320</v>
      </c>
      <c r="D178" s="108">
        <f t="shared" ref="D178:E180" si="31">D179</f>
        <v>3360941.09</v>
      </c>
      <c r="E178" s="108">
        <f t="shared" si="31"/>
        <v>904932.9</v>
      </c>
      <c r="F178" s="112">
        <f t="shared" si="25"/>
        <v>2456008.19</v>
      </c>
    </row>
    <row r="179" spans="1:6" ht="39.75" customHeight="1" x14ac:dyDescent="0.25">
      <c r="A179" s="113" t="s">
        <v>163</v>
      </c>
      <c r="B179" s="101" t="s">
        <v>141</v>
      </c>
      <c r="C179" s="114" t="s">
        <v>321</v>
      </c>
      <c r="D179" s="63">
        <f t="shared" si="31"/>
        <v>3360941.09</v>
      </c>
      <c r="E179" s="63">
        <f t="shared" si="31"/>
        <v>904932.9</v>
      </c>
      <c r="F179" s="112">
        <f t="shared" si="25"/>
        <v>2456008.19</v>
      </c>
    </row>
    <row r="180" spans="1:6" ht="37.5" customHeight="1" x14ac:dyDescent="0.25">
      <c r="A180" s="113" t="s">
        <v>165</v>
      </c>
      <c r="B180" s="101" t="s">
        <v>141</v>
      </c>
      <c r="C180" s="114" t="s">
        <v>322</v>
      </c>
      <c r="D180" s="63">
        <f t="shared" si="31"/>
        <v>3360941.09</v>
      </c>
      <c r="E180" s="63">
        <f t="shared" si="31"/>
        <v>904932.9</v>
      </c>
      <c r="F180" s="112">
        <f t="shared" si="25"/>
        <v>2456008.19</v>
      </c>
    </row>
    <row r="181" spans="1:6" ht="21.6" customHeight="1" x14ac:dyDescent="0.25">
      <c r="A181" s="113" t="s">
        <v>169</v>
      </c>
      <c r="B181" s="101" t="s">
        <v>141</v>
      </c>
      <c r="C181" s="114" t="s">
        <v>323</v>
      </c>
      <c r="D181" s="63">
        <v>3360941.09</v>
      </c>
      <c r="E181" s="63">
        <v>904932.9</v>
      </c>
      <c r="F181" s="112">
        <f t="shared" si="25"/>
        <v>2456008.19</v>
      </c>
    </row>
    <row r="182" spans="1:6" ht="19.95" customHeight="1" x14ac:dyDescent="0.25">
      <c r="A182" s="106" t="s">
        <v>324</v>
      </c>
      <c r="B182" s="102" t="s">
        <v>141</v>
      </c>
      <c r="C182" s="107" t="s">
        <v>325</v>
      </c>
      <c r="D182" s="108">
        <f>D183+D186</f>
        <v>9779086.0299999993</v>
      </c>
      <c r="E182" s="108">
        <f>E183+E186</f>
        <v>7586665.2600000007</v>
      </c>
      <c r="F182" s="112">
        <f t="shared" si="25"/>
        <v>2192420.7699999986</v>
      </c>
    </row>
    <row r="183" spans="1:6" ht="39.6" customHeight="1" x14ac:dyDescent="0.25">
      <c r="A183" s="113" t="s">
        <v>163</v>
      </c>
      <c r="B183" s="101" t="s">
        <v>141</v>
      </c>
      <c r="C183" s="114" t="s">
        <v>326</v>
      </c>
      <c r="D183" s="63">
        <f>D184</f>
        <v>9247730.8699999992</v>
      </c>
      <c r="E183" s="63">
        <f>E184</f>
        <v>7566051.5300000003</v>
      </c>
      <c r="F183" s="112">
        <f t="shared" si="25"/>
        <v>1681679.3399999989</v>
      </c>
    </row>
    <row r="184" spans="1:6" ht="38.4" customHeight="1" x14ac:dyDescent="0.25">
      <c r="A184" s="113" t="s">
        <v>165</v>
      </c>
      <c r="B184" s="101" t="s">
        <v>141</v>
      </c>
      <c r="C184" s="114" t="s">
        <v>327</v>
      </c>
      <c r="D184" s="63">
        <f>D185</f>
        <v>9247730.8699999992</v>
      </c>
      <c r="E184" s="63">
        <f>E185</f>
        <v>7566051.5300000003</v>
      </c>
      <c r="F184" s="112">
        <f t="shared" si="25"/>
        <v>1681679.3399999989</v>
      </c>
    </row>
    <row r="185" spans="1:6" ht="22.2" customHeight="1" x14ac:dyDescent="0.25">
      <c r="A185" s="113" t="s">
        <v>169</v>
      </c>
      <c r="B185" s="101" t="s">
        <v>141</v>
      </c>
      <c r="C185" s="114" t="s">
        <v>328</v>
      </c>
      <c r="D185" s="63">
        <v>9247730.8699999992</v>
      </c>
      <c r="E185" s="63">
        <v>7566051.5300000003</v>
      </c>
      <c r="F185" s="112">
        <f t="shared" si="25"/>
        <v>1681679.3399999989</v>
      </c>
    </row>
    <row r="186" spans="1:6" ht="39" customHeight="1" x14ac:dyDescent="0.25">
      <c r="A186" s="113" t="s">
        <v>308</v>
      </c>
      <c r="B186" s="101" t="s">
        <v>141</v>
      </c>
      <c r="C186" s="114" t="s">
        <v>329</v>
      </c>
      <c r="D186" s="63">
        <f>D187</f>
        <v>531355.16</v>
      </c>
      <c r="E186" s="63">
        <f>E187</f>
        <v>20613.73</v>
      </c>
      <c r="F186" s="112">
        <f t="shared" si="25"/>
        <v>510741.43000000005</v>
      </c>
    </row>
    <row r="187" spans="1:6" ht="21" customHeight="1" x14ac:dyDescent="0.25">
      <c r="A187" s="113" t="s">
        <v>310</v>
      </c>
      <c r="B187" s="101" t="s">
        <v>141</v>
      </c>
      <c r="C187" s="114" t="s">
        <v>330</v>
      </c>
      <c r="D187" s="63">
        <f>D188</f>
        <v>531355.16</v>
      </c>
      <c r="E187" s="63">
        <f>E188</f>
        <v>20613.73</v>
      </c>
      <c r="F187" s="112">
        <f t="shared" si="25"/>
        <v>510741.43000000005</v>
      </c>
    </row>
    <row r="188" spans="1:6" ht="55.95" customHeight="1" x14ac:dyDescent="0.25">
      <c r="A188" s="113" t="s">
        <v>312</v>
      </c>
      <c r="B188" s="101" t="s">
        <v>141</v>
      </c>
      <c r="C188" s="114" t="s">
        <v>331</v>
      </c>
      <c r="D188" s="63">
        <v>531355.16</v>
      </c>
      <c r="E188" s="63">
        <v>20613.73</v>
      </c>
      <c r="F188" s="112">
        <f t="shared" si="25"/>
        <v>510741.43000000005</v>
      </c>
    </row>
    <row r="189" spans="1:6" ht="21.6" customHeight="1" x14ac:dyDescent="0.25">
      <c r="A189" s="106" t="s">
        <v>332</v>
      </c>
      <c r="B189" s="102" t="s">
        <v>141</v>
      </c>
      <c r="C189" s="107" t="s">
        <v>333</v>
      </c>
      <c r="D189" s="108">
        <f>D190+D193</f>
        <v>64646127.310000002</v>
      </c>
      <c r="E189" s="108">
        <f>E190+E193</f>
        <v>7788146.7199999997</v>
      </c>
      <c r="F189" s="112">
        <f t="shared" si="25"/>
        <v>56857980.590000004</v>
      </c>
    </row>
    <row r="190" spans="1:6" ht="39" customHeight="1" x14ac:dyDescent="0.25">
      <c r="A190" s="113" t="s">
        <v>163</v>
      </c>
      <c r="B190" s="101" t="s">
        <v>141</v>
      </c>
      <c r="C190" s="114" t="s">
        <v>334</v>
      </c>
      <c r="D190" s="63">
        <f>D191</f>
        <v>64486127.310000002</v>
      </c>
      <c r="E190" s="63">
        <f>E191</f>
        <v>7628146.7199999997</v>
      </c>
      <c r="F190" s="112">
        <f t="shared" si="25"/>
        <v>56857980.590000004</v>
      </c>
    </row>
    <row r="191" spans="1:6" ht="43.95" customHeight="1" x14ac:dyDescent="0.25">
      <c r="A191" s="113" t="s">
        <v>165</v>
      </c>
      <c r="B191" s="101" t="s">
        <v>141</v>
      </c>
      <c r="C191" s="114" t="s">
        <v>335</v>
      </c>
      <c r="D191" s="63">
        <f>D192</f>
        <v>64486127.310000002</v>
      </c>
      <c r="E191" s="63">
        <f>E192</f>
        <v>7628146.7199999997</v>
      </c>
      <c r="F191" s="112">
        <f t="shared" si="25"/>
        <v>56857980.590000004</v>
      </c>
    </row>
    <row r="192" spans="1:6" ht="21" customHeight="1" x14ac:dyDescent="0.25">
      <c r="A192" s="113" t="s">
        <v>169</v>
      </c>
      <c r="B192" s="101" t="s">
        <v>141</v>
      </c>
      <c r="C192" s="193" t="s">
        <v>336</v>
      </c>
      <c r="D192" s="194">
        <v>64486127.310000002</v>
      </c>
      <c r="E192" s="194">
        <v>7628146.7199999997</v>
      </c>
      <c r="F192" s="178">
        <f t="shared" si="25"/>
        <v>56857980.590000004</v>
      </c>
    </row>
    <row r="193" spans="1:6" ht="40.200000000000003" customHeight="1" x14ac:dyDescent="0.25">
      <c r="A193" s="113" t="s">
        <v>264</v>
      </c>
      <c r="B193" s="101" t="s">
        <v>141</v>
      </c>
      <c r="C193" s="114" t="s">
        <v>834</v>
      </c>
      <c r="D193" s="195">
        <f>D194</f>
        <v>160000</v>
      </c>
      <c r="E193" s="195">
        <f>E194</f>
        <v>160000</v>
      </c>
      <c r="F193" s="112"/>
    </row>
    <row r="194" spans="1:6" ht="21" customHeight="1" x14ac:dyDescent="0.25">
      <c r="A194" s="113" t="s">
        <v>266</v>
      </c>
      <c r="B194" s="101" t="s">
        <v>141</v>
      </c>
      <c r="C194" s="114" t="s">
        <v>835</v>
      </c>
      <c r="D194" s="195">
        <f>D195</f>
        <v>160000</v>
      </c>
      <c r="E194" s="195">
        <f>E195</f>
        <v>160000</v>
      </c>
      <c r="F194" s="112"/>
    </row>
    <row r="195" spans="1:6" ht="31.8" customHeight="1" x14ac:dyDescent="0.25">
      <c r="A195" s="113" t="s">
        <v>268</v>
      </c>
      <c r="B195" s="101" t="s">
        <v>141</v>
      </c>
      <c r="C195" s="114" t="s">
        <v>836</v>
      </c>
      <c r="D195" s="195">
        <v>160000</v>
      </c>
      <c r="E195" s="195">
        <v>160000</v>
      </c>
      <c r="F195" s="112"/>
    </row>
    <row r="196" spans="1:6" ht="27.6" customHeight="1" x14ac:dyDescent="0.25">
      <c r="A196" s="106" t="s">
        <v>337</v>
      </c>
      <c r="B196" s="102" t="s">
        <v>141</v>
      </c>
      <c r="C196" s="107" t="s">
        <v>338</v>
      </c>
      <c r="D196" s="108">
        <f>D197</f>
        <v>34108765.949999996</v>
      </c>
      <c r="E196" s="108">
        <f>E197</f>
        <v>19366421.529999997</v>
      </c>
      <c r="F196" s="112">
        <f t="shared" si="25"/>
        <v>14742344.419999998</v>
      </c>
    </row>
    <row r="197" spans="1:6" ht="40.200000000000003" customHeight="1" x14ac:dyDescent="0.25">
      <c r="A197" s="113" t="s">
        <v>264</v>
      </c>
      <c r="B197" s="101" t="s">
        <v>141</v>
      </c>
      <c r="C197" s="114" t="s">
        <v>339</v>
      </c>
      <c r="D197" s="63">
        <f>D198</f>
        <v>34108765.949999996</v>
      </c>
      <c r="E197" s="63">
        <f>E198</f>
        <v>19366421.529999997</v>
      </c>
      <c r="F197" s="112">
        <f t="shared" si="25"/>
        <v>14742344.419999998</v>
      </c>
    </row>
    <row r="198" spans="1:6" ht="23.4" customHeight="1" x14ac:dyDescent="0.25">
      <c r="A198" s="113" t="s">
        <v>266</v>
      </c>
      <c r="B198" s="101" t="s">
        <v>141</v>
      </c>
      <c r="C198" s="114" t="s">
        <v>340</v>
      </c>
      <c r="D198" s="63">
        <f>D199+D200</f>
        <v>34108765.949999996</v>
      </c>
      <c r="E198" s="63">
        <f>E199+E200</f>
        <v>19366421.529999997</v>
      </c>
      <c r="F198" s="112">
        <f t="shared" si="25"/>
        <v>14742344.419999998</v>
      </c>
    </row>
    <row r="199" spans="1:6" ht="57.6" customHeight="1" x14ac:dyDescent="0.25">
      <c r="A199" s="113" t="s">
        <v>316</v>
      </c>
      <c r="B199" s="101" t="s">
        <v>141</v>
      </c>
      <c r="C199" s="114" t="s">
        <v>341</v>
      </c>
      <c r="D199" s="63">
        <v>31082039.379999999</v>
      </c>
      <c r="E199" s="162">
        <v>18091130.059999999</v>
      </c>
      <c r="F199" s="112">
        <f t="shared" si="25"/>
        <v>12990909.32</v>
      </c>
    </row>
    <row r="200" spans="1:6" ht="34.200000000000003" customHeight="1" x14ac:dyDescent="0.25">
      <c r="A200" s="113" t="s">
        <v>268</v>
      </c>
      <c r="B200" s="101" t="s">
        <v>141</v>
      </c>
      <c r="C200" s="114" t="s">
        <v>342</v>
      </c>
      <c r="D200" s="63">
        <v>3026726.57</v>
      </c>
      <c r="E200" s="162">
        <v>1275291.47</v>
      </c>
      <c r="F200" s="112">
        <f t="shared" si="25"/>
        <v>1751435.0999999999</v>
      </c>
    </row>
    <row r="201" spans="1:6" ht="13.2" x14ac:dyDescent="0.25">
      <c r="A201" s="106" t="s">
        <v>343</v>
      </c>
      <c r="B201" s="102" t="s">
        <v>141</v>
      </c>
      <c r="C201" s="107" t="s">
        <v>344</v>
      </c>
      <c r="D201" s="108">
        <f>D225+D230+D235+D240+D244</f>
        <v>511088659.00999999</v>
      </c>
      <c r="E201" s="108">
        <f>E225+E230+E235+E240+E244</f>
        <v>331417163.78999996</v>
      </c>
      <c r="F201" s="112">
        <f t="shared" si="25"/>
        <v>179671495.22000003</v>
      </c>
    </row>
    <row r="202" spans="1:6" ht="69" customHeight="1" x14ac:dyDescent="0.25">
      <c r="A202" s="113" t="s">
        <v>145</v>
      </c>
      <c r="B202" s="101" t="s">
        <v>141</v>
      </c>
      <c r="C202" s="114" t="s">
        <v>345</v>
      </c>
      <c r="D202" s="63">
        <f>D245</f>
        <v>6354693.6099999994</v>
      </c>
      <c r="E202" s="63">
        <f t="shared" ref="E202" si="32">E245</f>
        <v>4303453.62</v>
      </c>
      <c r="F202" s="112">
        <f t="shared" si="25"/>
        <v>2051239.9899999993</v>
      </c>
    </row>
    <row r="203" spans="1:6" ht="25.8" customHeight="1" x14ac:dyDescent="0.25">
      <c r="A203" s="113" t="s">
        <v>155</v>
      </c>
      <c r="B203" s="101" t="s">
        <v>141</v>
      </c>
      <c r="C203" s="114" t="s">
        <v>346</v>
      </c>
      <c r="D203" s="63">
        <f>D204+D205+D206+D207</f>
        <v>6354693.6099999994</v>
      </c>
      <c r="E203" s="63">
        <f t="shared" ref="E203" si="33">E204+E205+E206+E207</f>
        <v>4303453.62</v>
      </c>
      <c r="F203" s="112">
        <f t="shared" si="25"/>
        <v>2051239.9899999993</v>
      </c>
    </row>
    <row r="204" spans="1:6" ht="28.95" customHeight="1" x14ac:dyDescent="0.25">
      <c r="A204" s="113" t="s">
        <v>157</v>
      </c>
      <c r="B204" s="101" t="s">
        <v>141</v>
      </c>
      <c r="C204" s="114" t="s">
        <v>347</v>
      </c>
      <c r="D204" s="63">
        <f>D247</f>
        <v>4742880.68</v>
      </c>
      <c r="E204" s="63">
        <f t="shared" ref="E204" si="34">E247</f>
        <v>3092035.62</v>
      </c>
      <c r="F204" s="112">
        <f t="shared" si="25"/>
        <v>1650845.0599999996</v>
      </c>
    </row>
    <row r="205" spans="1:6" ht="39.6" customHeight="1" x14ac:dyDescent="0.25">
      <c r="A205" s="113" t="s">
        <v>159</v>
      </c>
      <c r="B205" s="101" t="s">
        <v>141</v>
      </c>
      <c r="C205" s="114" t="s">
        <v>348</v>
      </c>
      <c r="D205" s="63">
        <f>D248</f>
        <v>64432.2</v>
      </c>
      <c r="E205" s="63">
        <f t="shared" ref="E205" si="35">E248</f>
        <v>62510.2</v>
      </c>
      <c r="F205" s="112">
        <f t="shared" si="25"/>
        <v>1922</v>
      </c>
    </row>
    <row r="206" spans="1:6" ht="57.6" customHeight="1" x14ac:dyDescent="0.25">
      <c r="A206" s="113" t="s">
        <v>238</v>
      </c>
      <c r="B206" s="101" t="s">
        <v>141</v>
      </c>
      <c r="C206" s="114" t="s">
        <v>349</v>
      </c>
      <c r="D206" s="63">
        <f>D249</f>
        <v>5000</v>
      </c>
      <c r="E206" s="63">
        <f t="shared" ref="E206" si="36">E249</f>
        <v>0</v>
      </c>
      <c r="F206" s="112">
        <f t="shared" si="25"/>
        <v>5000</v>
      </c>
    </row>
    <row r="207" spans="1:6" ht="45" customHeight="1" x14ac:dyDescent="0.25">
      <c r="A207" s="113" t="s">
        <v>161</v>
      </c>
      <c r="B207" s="101" t="s">
        <v>141</v>
      </c>
      <c r="C207" s="114" t="s">
        <v>350</v>
      </c>
      <c r="D207" s="63">
        <f>D250</f>
        <v>1542380.73</v>
      </c>
      <c r="E207" s="63">
        <f t="shared" ref="E207" si="37">E250</f>
        <v>1148907.8</v>
      </c>
      <c r="F207" s="112">
        <f t="shared" si="25"/>
        <v>393472.92999999993</v>
      </c>
    </row>
    <row r="208" spans="1:6" ht="40.950000000000003" customHeight="1" x14ac:dyDescent="0.25">
      <c r="A208" s="113" t="s">
        <v>163</v>
      </c>
      <c r="B208" s="101" t="s">
        <v>141</v>
      </c>
      <c r="C208" s="114" t="s">
        <v>351</v>
      </c>
      <c r="D208" s="63">
        <f>D209</f>
        <v>108221</v>
      </c>
      <c r="E208" s="63">
        <f t="shared" ref="E208" si="38">E209</f>
        <v>47187.19</v>
      </c>
      <c r="F208" s="112">
        <f t="shared" si="25"/>
        <v>61033.81</v>
      </c>
    </row>
    <row r="209" spans="1:6" ht="37.950000000000003" customHeight="1" x14ac:dyDescent="0.25">
      <c r="A209" s="113" t="s">
        <v>165</v>
      </c>
      <c r="B209" s="101" t="s">
        <v>141</v>
      </c>
      <c r="C209" s="114" t="s">
        <v>352</v>
      </c>
      <c r="D209" s="63">
        <f>D210+D211</f>
        <v>108221</v>
      </c>
      <c r="E209" s="63">
        <f>E210+E211</f>
        <v>47187.19</v>
      </c>
      <c r="F209" s="112">
        <f t="shared" si="25"/>
        <v>61033.81</v>
      </c>
    </row>
    <row r="210" spans="1:6" ht="42" customHeight="1" x14ac:dyDescent="0.25">
      <c r="A210" s="113" t="s">
        <v>167</v>
      </c>
      <c r="B210" s="101" t="s">
        <v>141</v>
      </c>
      <c r="C210" s="114" t="s">
        <v>353</v>
      </c>
      <c r="D210" s="63">
        <f>D253</f>
        <v>68960</v>
      </c>
      <c r="E210" s="63">
        <f t="shared" ref="E210" si="39">E253</f>
        <v>32384.55</v>
      </c>
      <c r="F210" s="112">
        <f t="shared" si="25"/>
        <v>36575.449999999997</v>
      </c>
    </row>
    <row r="211" spans="1:6" ht="19.2" customHeight="1" x14ac:dyDescent="0.25">
      <c r="A211" s="113" t="s">
        <v>169</v>
      </c>
      <c r="B211" s="101" t="s">
        <v>141</v>
      </c>
      <c r="C211" s="114" t="s">
        <v>354</v>
      </c>
      <c r="D211" s="63">
        <f>+D254</f>
        <v>39261</v>
      </c>
      <c r="E211" s="63">
        <f>+E254</f>
        <v>14802.64</v>
      </c>
      <c r="F211" s="112">
        <f t="shared" si="25"/>
        <v>24458.36</v>
      </c>
    </row>
    <row r="212" spans="1:6" ht="41.4" customHeight="1" x14ac:dyDescent="0.25">
      <c r="A212" s="113" t="s">
        <v>308</v>
      </c>
      <c r="B212" s="101" t="s">
        <v>141</v>
      </c>
      <c r="C212" s="114" t="s">
        <v>841</v>
      </c>
      <c r="D212" s="63">
        <f>D213</f>
        <v>148991364.41</v>
      </c>
      <c r="E212" s="63">
        <f>E213</f>
        <v>84933233.989999995</v>
      </c>
      <c r="F212" s="112"/>
    </row>
    <row r="213" spans="1:6" ht="19.2" customHeight="1" x14ac:dyDescent="0.25">
      <c r="A213" s="113" t="s">
        <v>310</v>
      </c>
      <c r="B213" s="101" t="s">
        <v>141</v>
      </c>
      <c r="C213" s="114" t="s">
        <v>842</v>
      </c>
      <c r="D213" s="63">
        <f>D214</f>
        <v>148991364.41</v>
      </c>
      <c r="E213" s="63">
        <f>E214</f>
        <v>84933233.989999995</v>
      </c>
      <c r="F213" s="112"/>
    </row>
    <row r="214" spans="1:6" ht="42" customHeight="1" x14ac:dyDescent="0.25">
      <c r="A214" s="113" t="s">
        <v>312</v>
      </c>
      <c r="B214" s="101" t="s">
        <v>141</v>
      </c>
      <c r="C214" s="114" t="s">
        <v>843</v>
      </c>
      <c r="D214" s="63">
        <v>148991364.41</v>
      </c>
      <c r="E214" s="63">
        <v>84933233.989999995</v>
      </c>
      <c r="F214" s="112"/>
    </row>
    <row r="215" spans="1:6" ht="40.799999999999997" customHeight="1" x14ac:dyDescent="0.25">
      <c r="A215" s="113" t="s">
        <v>264</v>
      </c>
      <c r="B215" s="101" t="s">
        <v>141</v>
      </c>
      <c r="C215" s="114" t="s">
        <v>355</v>
      </c>
      <c r="D215" s="63">
        <f>D226+D231+D236+D241+D258</f>
        <v>355629462.90999997</v>
      </c>
      <c r="E215" s="63">
        <f>E226+E231+E236+E241+E258</f>
        <v>242131811.54999998</v>
      </c>
      <c r="F215" s="112">
        <f t="shared" si="25"/>
        <v>113497651.35999998</v>
      </c>
    </row>
    <row r="216" spans="1:6" ht="18.600000000000001" customHeight="1" x14ac:dyDescent="0.25">
      <c r="A216" s="113" t="s">
        <v>266</v>
      </c>
      <c r="B216" s="101" t="s">
        <v>141</v>
      </c>
      <c r="C216" s="114" t="s">
        <v>356</v>
      </c>
      <c r="D216" s="63">
        <f>D217+D218</f>
        <v>354121040.10999995</v>
      </c>
      <c r="E216" s="63">
        <f>E217+E218</f>
        <v>241295785.34999999</v>
      </c>
      <c r="F216" s="112">
        <f t="shared" si="25"/>
        <v>112825254.75999996</v>
      </c>
    </row>
    <row r="217" spans="1:6" ht="59.4" customHeight="1" x14ac:dyDescent="0.25">
      <c r="A217" s="113" t="s">
        <v>316</v>
      </c>
      <c r="B217" s="101" t="s">
        <v>141</v>
      </c>
      <c r="C217" s="114" t="s">
        <v>357</v>
      </c>
      <c r="D217" s="63">
        <f>D228+D233+D238</f>
        <v>324167891.01999998</v>
      </c>
      <c r="E217" s="63">
        <f>E228+E233+E238</f>
        <v>225630825.56999999</v>
      </c>
      <c r="F217" s="112">
        <f t="shared" si="25"/>
        <v>98537065.449999988</v>
      </c>
    </row>
    <row r="218" spans="1:6" ht="32.4" customHeight="1" x14ac:dyDescent="0.25">
      <c r="A218" s="113" t="s">
        <v>268</v>
      </c>
      <c r="B218" s="101" t="s">
        <v>141</v>
      </c>
      <c r="C218" s="114" t="s">
        <v>358</v>
      </c>
      <c r="D218" s="63">
        <f>D229+D234+D239+D243</f>
        <v>29953149.089999996</v>
      </c>
      <c r="E218" s="63">
        <f>E229+E234+E239+E243</f>
        <v>15664959.780000001</v>
      </c>
      <c r="F218" s="112">
        <f t="shared" ref="F218:F283" si="40">D218-E218</f>
        <v>14288189.309999995</v>
      </c>
    </row>
    <row r="219" spans="1:6" ht="40.200000000000003" customHeight="1" x14ac:dyDescent="0.25">
      <c r="A219" s="113" t="s">
        <v>359</v>
      </c>
      <c r="B219" s="101" t="s">
        <v>141</v>
      </c>
      <c r="C219" s="114" t="s">
        <v>360</v>
      </c>
      <c r="D219" s="63">
        <f>D259</f>
        <v>1508422.8</v>
      </c>
      <c r="E219" s="63">
        <f>E259</f>
        <v>836026.2</v>
      </c>
      <c r="F219" s="112">
        <f t="shared" si="40"/>
        <v>672396.60000000009</v>
      </c>
    </row>
    <row r="220" spans="1:6" ht="32.4" customHeight="1" x14ac:dyDescent="0.25">
      <c r="A220" s="113" t="s">
        <v>361</v>
      </c>
      <c r="B220" s="101" t="s">
        <v>141</v>
      </c>
      <c r="C220" s="114" t="s">
        <v>362</v>
      </c>
      <c r="D220" s="63">
        <f>D260</f>
        <v>1508422.8</v>
      </c>
      <c r="E220" s="63">
        <f t="shared" ref="E220" si="41">E260</f>
        <v>836026.2</v>
      </c>
      <c r="F220" s="112">
        <f t="shared" si="40"/>
        <v>672396.60000000009</v>
      </c>
    </row>
    <row r="221" spans="1:6" ht="18.600000000000001" customHeight="1" x14ac:dyDescent="0.25">
      <c r="A221" s="113" t="s">
        <v>171</v>
      </c>
      <c r="B221" s="101" t="s">
        <v>141</v>
      </c>
      <c r="C221" s="114" t="s">
        <v>363</v>
      </c>
      <c r="D221" s="63">
        <f t="shared" ref="D221:E221" si="42">D261</f>
        <v>4917.08</v>
      </c>
      <c r="E221" s="63">
        <f t="shared" si="42"/>
        <v>1477.44</v>
      </c>
      <c r="F221" s="112">
        <f t="shared" si="40"/>
        <v>3439.64</v>
      </c>
    </row>
    <row r="222" spans="1:6" ht="18.600000000000001" customHeight="1" x14ac:dyDescent="0.25">
      <c r="A222" s="113" t="s">
        <v>177</v>
      </c>
      <c r="B222" s="101" t="s">
        <v>141</v>
      </c>
      <c r="C222" s="114" t="s">
        <v>364</v>
      </c>
      <c r="D222" s="63">
        <f t="shared" ref="D222:E222" si="43">D262</f>
        <v>4917.08</v>
      </c>
      <c r="E222" s="63">
        <f t="shared" si="43"/>
        <v>1477.44</v>
      </c>
      <c r="F222" s="112">
        <f t="shared" si="40"/>
        <v>3439.64</v>
      </c>
    </row>
    <row r="223" spans="1:6" ht="22.95" customHeight="1" x14ac:dyDescent="0.25">
      <c r="A223" s="113" t="s">
        <v>181</v>
      </c>
      <c r="B223" s="101" t="s">
        <v>141</v>
      </c>
      <c r="C223" s="114" t="s">
        <v>365</v>
      </c>
      <c r="D223" s="63">
        <f>D263</f>
        <v>1278.08</v>
      </c>
      <c r="E223" s="63">
        <f>E263</f>
        <v>0</v>
      </c>
      <c r="F223" s="112">
        <f t="shared" si="40"/>
        <v>1278.08</v>
      </c>
    </row>
    <row r="224" spans="1:6" ht="22.95" customHeight="1" x14ac:dyDescent="0.25">
      <c r="A224" s="113" t="s">
        <v>183</v>
      </c>
      <c r="B224" s="101" t="s">
        <v>141</v>
      </c>
      <c r="C224" s="114" t="s">
        <v>844</v>
      </c>
      <c r="D224" s="63">
        <v>3639</v>
      </c>
      <c r="E224" s="63">
        <v>1477.44</v>
      </c>
      <c r="F224" s="112"/>
    </row>
    <row r="225" spans="1:6" ht="13.2" x14ac:dyDescent="0.25">
      <c r="A225" s="106" t="s">
        <v>366</v>
      </c>
      <c r="B225" s="102" t="s">
        <v>141</v>
      </c>
      <c r="C225" s="107" t="s">
        <v>367</v>
      </c>
      <c r="D225" s="108">
        <f>D226</f>
        <v>117808487.78999999</v>
      </c>
      <c r="E225" s="108">
        <f t="shared" ref="E225" si="44">E226</f>
        <v>83765191.790000007</v>
      </c>
      <c r="F225" s="112">
        <f t="shared" si="40"/>
        <v>34043295.999999985</v>
      </c>
    </row>
    <row r="226" spans="1:6" ht="36.6" customHeight="1" x14ac:dyDescent="0.25">
      <c r="A226" s="113" t="s">
        <v>264</v>
      </c>
      <c r="B226" s="101" t="s">
        <v>141</v>
      </c>
      <c r="C226" s="114" t="s">
        <v>368</v>
      </c>
      <c r="D226" s="63">
        <f>D227</f>
        <v>117808487.78999999</v>
      </c>
      <c r="E226" s="63">
        <f t="shared" ref="E226" si="45">E227</f>
        <v>83765191.790000007</v>
      </c>
      <c r="F226" s="112">
        <f t="shared" si="40"/>
        <v>34043295.999999985</v>
      </c>
    </row>
    <row r="227" spans="1:6" ht="24" customHeight="1" x14ac:dyDescent="0.25">
      <c r="A227" s="113" t="s">
        <v>266</v>
      </c>
      <c r="B227" s="101" t="s">
        <v>141</v>
      </c>
      <c r="C227" s="114" t="s">
        <v>369</v>
      </c>
      <c r="D227" s="63">
        <f>D228+D229</f>
        <v>117808487.78999999</v>
      </c>
      <c r="E227" s="63">
        <f t="shared" ref="E227" si="46">E228+E229</f>
        <v>83765191.790000007</v>
      </c>
      <c r="F227" s="112">
        <f t="shared" si="40"/>
        <v>34043295.999999985</v>
      </c>
    </row>
    <row r="228" spans="1:6" ht="66.599999999999994" customHeight="1" x14ac:dyDescent="0.25">
      <c r="A228" s="113" t="s">
        <v>316</v>
      </c>
      <c r="B228" s="101" t="s">
        <v>141</v>
      </c>
      <c r="C228" s="114" t="s">
        <v>370</v>
      </c>
      <c r="D228" s="63">
        <v>110595545.77</v>
      </c>
      <c r="E228" s="162">
        <v>77687992.590000004</v>
      </c>
      <c r="F228" s="112">
        <f t="shared" si="40"/>
        <v>32907553.179999992</v>
      </c>
    </row>
    <row r="229" spans="1:6" ht="34.200000000000003" customHeight="1" x14ac:dyDescent="0.25">
      <c r="A229" s="113" t="s">
        <v>268</v>
      </c>
      <c r="B229" s="101" t="s">
        <v>141</v>
      </c>
      <c r="C229" s="114" t="s">
        <v>371</v>
      </c>
      <c r="D229" s="162">
        <v>7212942.0199999996</v>
      </c>
      <c r="E229" s="162">
        <v>6077199.2000000002</v>
      </c>
      <c r="F229" s="112">
        <f t="shared" si="40"/>
        <v>1135742.8199999994</v>
      </c>
    </row>
    <row r="230" spans="1:6" ht="24" customHeight="1" x14ac:dyDescent="0.25">
      <c r="A230" s="106" t="s">
        <v>372</v>
      </c>
      <c r="B230" s="102" t="s">
        <v>141</v>
      </c>
      <c r="C230" s="107" t="s">
        <v>373</v>
      </c>
      <c r="D230" s="108">
        <f>D231</f>
        <v>180944118.48999998</v>
      </c>
      <c r="E230" s="108">
        <f t="shared" ref="E230" si="47">E231</f>
        <v>123575732.61</v>
      </c>
      <c r="F230" s="112">
        <f t="shared" si="40"/>
        <v>57368385.87999998</v>
      </c>
    </row>
    <row r="231" spans="1:6" ht="36.6" customHeight="1" x14ac:dyDescent="0.25">
      <c r="A231" s="113" t="s">
        <v>264</v>
      </c>
      <c r="B231" s="101" t="s">
        <v>141</v>
      </c>
      <c r="C231" s="114" t="s">
        <v>374</v>
      </c>
      <c r="D231" s="63">
        <f>D232</f>
        <v>180944118.48999998</v>
      </c>
      <c r="E231" s="63">
        <f t="shared" ref="E231" si="48">E232</f>
        <v>123575732.61</v>
      </c>
      <c r="F231" s="112">
        <f t="shared" si="40"/>
        <v>57368385.87999998</v>
      </c>
    </row>
    <row r="232" spans="1:6" ht="21" customHeight="1" x14ac:dyDescent="0.25">
      <c r="A232" s="113" t="s">
        <v>266</v>
      </c>
      <c r="B232" s="101" t="s">
        <v>141</v>
      </c>
      <c r="C232" s="114" t="s">
        <v>375</v>
      </c>
      <c r="D232" s="63">
        <f>D233+D234</f>
        <v>180944118.48999998</v>
      </c>
      <c r="E232" s="63">
        <f t="shared" ref="E232" si="49">E233+E234</f>
        <v>123575732.61</v>
      </c>
      <c r="F232" s="112">
        <f t="shared" si="40"/>
        <v>57368385.87999998</v>
      </c>
    </row>
    <row r="233" spans="1:6" ht="59.4" customHeight="1" x14ac:dyDescent="0.25">
      <c r="A233" s="113" t="s">
        <v>316</v>
      </c>
      <c r="B233" s="101" t="s">
        <v>141</v>
      </c>
      <c r="C233" s="114" t="s">
        <v>376</v>
      </c>
      <c r="D233" s="162">
        <v>167286266.81999999</v>
      </c>
      <c r="E233" s="162">
        <v>117256686.48</v>
      </c>
      <c r="F233" s="112">
        <f t="shared" si="40"/>
        <v>50029580.339999989</v>
      </c>
    </row>
    <row r="234" spans="1:6" ht="30.6" customHeight="1" x14ac:dyDescent="0.25">
      <c r="A234" s="113" t="s">
        <v>268</v>
      </c>
      <c r="B234" s="101" t="s">
        <v>141</v>
      </c>
      <c r="C234" s="114" t="s">
        <v>377</v>
      </c>
      <c r="D234" s="63">
        <v>13657851.67</v>
      </c>
      <c r="E234" s="162">
        <v>6319046.1299999999</v>
      </c>
      <c r="F234" s="112">
        <f t="shared" si="40"/>
        <v>7338805.54</v>
      </c>
    </row>
    <row r="235" spans="1:6" ht="25.2" customHeight="1" x14ac:dyDescent="0.25">
      <c r="A235" s="106" t="s">
        <v>378</v>
      </c>
      <c r="B235" s="102" t="s">
        <v>141</v>
      </c>
      <c r="C235" s="107" t="s">
        <v>379</v>
      </c>
      <c r="D235" s="108">
        <f>D236</f>
        <v>54011933.829999998</v>
      </c>
      <c r="E235" s="108">
        <f t="shared" ref="E235" si="50">E236</f>
        <v>33524394.289999999</v>
      </c>
      <c r="F235" s="112">
        <f t="shared" si="40"/>
        <v>20487539.539999999</v>
      </c>
    </row>
    <row r="236" spans="1:6" ht="43.2" customHeight="1" x14ac:dyDescent="0.25">
      <c r="A236" s="113" t="s">
        <v>264</v>
      </c>
      <c r="B236" s="101" t="s">
        <v>141</v>
      </c>
      <c r="C236" s="114" t="s">
        <v>380</v>
      </c>
      <c r="D236" s="63">
        <f>D237</f>
        <v>54011933.829999998</v>
      </c>
      <c r="E236" s="63">
        <f>E237</f>
        <v>33524394.289999999</v>
      </c>
      <c r="F236" s="112">
        <f t="shared" si="40"/>
        <v>20487539.539999999</v>
      </c>
    </row>
    <row r="237" spans="1:6" ht="21.6" customHeight="1" x14ac:dyDescent="0.25">
      <c r="A237" s="113" t="s">
        <v>266</v>
      </c>
      <c r="B237" s="101" t="s">
        <v>141</v>
      </c>
      <c r="C237" s="114" t="s">
        <v>381</v>
      </c>
      <c r="D237" s="63">
        <f>D238+D239</f>
        <v>54011933.829999998</v>
      </c>
      <c r="E237" s="63">
        <f>E238+E239</f>
        <v>33524394.289999999</v>
      </c>
      <c r="F237" s="112">
        <f t="shared" si="40"/>
        <v>20487539.539999999</v>
      </c>
    </row>
    <row r="238" spans="1:6" ht="60" customHeight="1" x14ac:dyDescent="0.25">
      <c r="A238" s="113" t="s">
        <v>316</v>
      </c>
      <c r="B238" s="101" t="s">
        <v>141</v>
      </c>
      <c r="C238" s="114" t="s">
        <v>382</v>
      </c>
      <c r="D238" s="162">
        <v>46286078.43</v>
      </c>
      <c r="E238" s="162">
        <v>30686146.5</v>
      </c>
      <c r="F238" s="112">
        <f t="shared" si="40"/>
        <v>15599931.93</v>
      </c>
    </row>
    <row r="239" spans="1:6" ht="27" customHeight="1" x14ac:dyDescent="0.25">
      <c r="A239" s="113" t="s">
        <v>268</v>
      </c>
      <c r="B239" s="101" t="s">
        <v>141</v>
      </c>
      <c r="C239" s="114" t="s">
        <v>383</v>
      </c>
      <c r="D239" s="63">
        <v>7725855.4000000004</v>
      </c>
      <c r="E239" s="162">
        <v>2838247.79</v>
      </c>
      <c r="F239" s="112">
        <f t="shared" si="40"/>
        <v>4887607.6100000003</v>
      </c>
    </row>
    <row r="240" spans="1:6" ht="13.2" x14ac:dyDescent="0.25">
      <c r="A240" s="106" t="s">
        <v>384</v>
      </c>
      <c r="B240" s="102" t="s">
        <v>141</v>
      </c>
      <c r="C240" s="107" t="s">
        <v>385</v>
      </c>
      <c r="D240" s="108">
        <f>+D241</f>
        <v>1356500</v>
      </c>
      <c r="E240" s="108">
        <f>+E241</f>
        <v>430466.66</v>
      </c>
      <c r="F240" s="112">
        <f t="shared" si="40"/>
        <v>926033.34000000008</v>
      </c>
    </row>
    <row r="241" spans="1:7" ht="40.200000000000003" customHeight="1" x14ac:dyDescent="0.25">
      <c r="A241" s="113" t="s">
        <v>264</v>
      </c>
      <c r="B241" s="101" t="s">
        <v>141</v>
      </c>
      <c r="C241" s="114" t="s">
        <v>386</v>
      </c>
      <c r="D241" s="63">
        <f>D242</f>
        <v>1356500</v>
      </c>
      <c r="E241" s="63">
        <f>E242</f>
        <v>430466.66</v>
      </c>
      <c r="F241" s="112">
        <f t="shared" si="40"/>
        <v>926033.34000000008</v>
      </c>
      <c r="G241" s="82"/>
    </row>
    <row r="242" spans="1:7" ht="24.6" customHeight="1" x14ac:dyDescent="0.25">
      <c r="A242" s="113" t="s">
        <v>266</v>
      </c>
      <c r="B242" s="101" t="s">
        <v>141</v>
      </c>
      <c r="C242" s="114" t="s">
        <v>387</v>
      </c>
      <c r="D242" s="63">
        <f>D243</f>
        <v>1356500</v>
      </c>
      <c r="E242" s="63">
        <f>E243</f>
        <v>430466.66</v>
      </c>
      <c r="F242" s="112">
        <f t="shared" si="40"/>
        <v>926033.34000000008</v>
      </c>
    </row>
    <row r="243" spans="1:7" ht="40.950000000000003" customHeight="1" x14ac:dyDescent="0.25">
      <c r="A243" s="113" t="s">
        <v>268</v>
      </c>
      <c r="B243" s="101" t="s">
        <v>141</v>
      </c>
      <c r="C243" s="114" t="s">
        <v>388</v>
      </c>
      <c r="D243" s="63">
        <v>1356500</v>
      </c>
      <c r="E243" s="63">
        <v>430466.66</v>
      </c>
      <c r="F243" s="112">
        <f t="shared" si="40"/>
        <v>926033.34000000008</v>
      </c>
    </row>
    <row r="244" spans="1:7" ht="33" customHeight="1" x14ac:dyDescent="0.25">
      <c r="A244" s="106" t="s">
        <v>389</v>
      </c>
      <c r="B244" s="102" t="s">
        <v>141</v>
      </c>
      <c r="C244" s="107" t="s">
        <v>390</v>
      </c>
      <c r="D244" s="108">
        <f>D245+D251+D255+D258+D261</f>
        <v>156967618.90000001</v>
      </c>
      <c r="E244" s="108">
        <f>E245+E251+E255+E258+E261</f>
        <v>90121378.439999998</v>
      </c>
      <c r="F244" s="112">
        <f t="shared" si="40"/>
        <v>66846240.460000008</v>
      </c>
    </row>
    <row r="245" spans="1:7" ht="69.599999999999994" customHeight="1" x14ac:dyDescent="0.25">
      <c r="A245" s="113" t="s">
        <v>145</v>
      </c>
      <c r="B245" s="101" t="s">
        <v>141</v>
      </c>
      <c r="C245" s="114" t="s">
        <v>391</v>
      </c>
      <c r="D245" s="63">
        <f>D246</f>
        <v>6354693.6099999994</v>
      </c>
      <c r="E245" s="63">
        <f>E246</f>
        <v>4303453.62</v>
      </c>
      <c r="F245" s="112">
        <f t="shared" si="40"/>
        <v>2051239.9899999993</v>
      </c>
    </row>
    <row r="246" spans="1:7" ht="34.950000000000003" customHeight="1" x14ac:dyDescent="0.25">
      <c r="A246" s="113" t="s">
        <v>155</v>
      </c>
      <c r="B246" s="101" t="s">
        <v>141</v>
      </c>
      <c r="C246" s="114" t="s">
        <v>392</v>
      </c>
      <c r="D246" s="63">
        <f>D247+D248+D249+D250</f>
        <v>6354693.6099999994</v>
      </c>
      <c r="E246" s="63">
        <f t="shared" ref="E246" si="51">E247+E248+E249+E250</f>
        <v>4303453.62</v>
      </c>
      <c r="F246" s="112">
        <f t="shared" si="40"/>
        <v>2051239.9899999993</v>
      </c>
    </row>
    <row r="247" spans="1:7" ht="32.4" customHeight="1" x14ac:dyDescent="0.25">
      <c r="A247" s="113" t="s">
        <v>157</v>
      </c>
      <c r="B247" s="101" t="s">
        <v>141</v>
      </c>
      <c r="C247" s="114" t="s">
        <v>393</v>
      </c>
      <c r="D247" s="63">
        <v>4742880.68</v>
      </c>
      <c r="E247" s="162">
        <v>3092035.62</v>
      </c>
      <c r="F247" s="112">
        <f t="shared" si="40"/>
        <v>1650845.0599999996</v>
      </c>
    </row>
    <row r="248" spans="1:7" ht="49.2" customHeight="1" x14ac:dyDescent="0.25">
      <c r="A248" s="113" t="s">
        <v>159</v>
      </c>
      <c r="B248" s="101" t="s">
        <v>141</v>
      </c>
      <c r="C248" s="114" t="s">
        <v>394</v>
      </c>
      <c r="D248" s="162">
        <v>64432.2</v>
      </c>
      <c r="E248" s="162">
        <v>62510.2</v>
      </c>
      <c r="F248" s="112">
        <f t="shared" si="40"/>
        <v>1922</v>
      </c>
    </row>
    <row r="249" spans="1:7" ht="60.6" customHeight="1" x14ac:dyDescent="0.25">
      <c r="A249" s="113" t="s">
        <v>238</v>
      </c>
      <c r="B249" s="101" t="s">
        <v>141</v>
      </c>
      <c r="C249" s="114" t="s">
        <v>395</v>
      </c>
      <c r="D249" s="63">
        <v>5000</v>
      </c>
      <c r="E249" s="63">
        <v>0</v>
      </c>
      <c r="F249" s="112">
        <f t="shared" si="40"/>
        <v>5000</v>
      </c>
    </row>
    <row r="250" spans="1:7" ht="50.4" customHeight="1" x14ac:dyDescent="0.25">
      <c r="A250" s="113" t="s">
        <v>161</v>
      </c>
      <c r="B250" s="101" t="s">
        <v>141</v>
      </c>
      <c r="C250" s="114" t="s">
        <v>396</v>
      </c>
      <c r="D250" s="162">
        <v>1542380.73</v>
      </c>
      <c r="E250" s="162">
        <v>1148907.8</v>
      </c>
      <c r="F250" s="112">
        <f t="shared" si="40"/>
        <v>393472.92999999993</v>
      </c>
    </row>
    <row r="251" spans="1:7" ht="39.6" customHeight="1" x14ac:dyDescent="0.25">
      <c r="A251" s="113" t="s">
        <v>163</v>
      </c>
      <c r="B251" s="101" t="s">
        <v>141</v>
      </c>
      <c r="C251" s="114" t="s">
        <v>397</v>
      </c>
      <c r="D251" s="63">
        <f>D252</f>
        <v>108221</v>
      </c>
      <c r="E251" s="63">
        <f>E252</f>
        <v>47187.19</v>
      </c>
      <c r="F251" s="112">
        <f t="shared" si="40"/>
        <v>61033.81</v>
      </c>
    </row>
    <row r="252" spans="1:7" ht="38.4" customHeight="1" x14ac:dyDescent="0.25">
      <c r="A252" s="113" t="s">
        <v>165</v>
      </c>
      <c r="B252" s="101" t="s">
        <v>141</v>
      </c>
      <c r="C252" s="114" t="s">
        <v>398</v>
      </c>
      <c r="D252" s="63">
        <f>D253+D254</f>
        <v>108221</v>
      </c>
      <c r="E252" s="63">
        <f>E253+E254</f>
        <v>47187.19</v>
      </c>
      <c r="F252" s="112">
        <f t="shared" si="40"/>
        <v>61033.81</v>
      </c>
    </row>
    <row r="253" spans="1:7" ht="37.200000000000003" customHeight="1" x14ac:dyDescent="0.25">
      <c r="A253" s="113" t="s">
        <v>167</v>
      </c>
      <c r="B253" s="101" t="s">
        <v>141</v>
      </c>
      <c r="C253" s="114" t="s">
        <v>399</v>
      </c>
      <c r="D253" s="63">
        <v>68960</v>
      </c>
      <c r="E253" s="162">
        <v>32384.55</v>
      </c>
      <c r="F253" s="112">
        <f t="shared" si="40"/>
        <v>36575.449999999997</v>
      </c>
    </row>
    <row r="254" spans="1:7" ht="22.2" customHeight="1" x14ac:dyDescent="0.25">
      <c r="A254" s="113" t="s">
        <v>169</v>
      </c>
      <c r="B254" s="101" t="s">
        <v>141</v>
      </c>
      <c r="C254" s="114" t="s">
        <v>400</v>
      </c>
      <c r="D254" s="63">
        <v>39261</v>
      </c>
      <c r="E254" s="63">
        <v>14802.64</v>
      </c>
      <c r="F254" s="112">
        <f t="shared" si="40"/>
        <v>24458.36</v>
      </c>
    </row>
    <row r="255" spans="1:7" ht="40.200000000000003" customHeight="1" x14ac:dyDescent="0.25">
      <c r="A255" s="113" t="s">
        <v>308</v>
      </c>
      <c r="B255" s="101" t="s">
        <v>141</v>
      </c>
      <c r="C255" s="114" t="s">
        <v>601</v>
      </c>
      <c r="D255" s="63">
        <f>D256</f>
        <v>148991364.41</v>
      </c>
      <c r="E255" s="63">
        <f>E256</f>
        <v>84933233.989999995</v>
      </c>
      <c r="F255" s="112">
        <f t="shared" si="40"/>
        <v>64058130.420000002</v>
      </c>
    </row>
    <row r="256" spans="1:7" ht="22.2" customHeight="1" x14ac:dyDescent="0.25">
      <c r="A256" s="113" t="s">
        <v>310</v>
      </c>
      <c r="B256" s="101" t="s">
        <v>141</v>
      </c>
      <c r="C256" s="114" t="s">
        <v>602</v>
      </c>
      <c r="D256" s="63">
        <f>D257</f>
        <v>148991364.41</v>
      </c>
      <c r="E256" s="63">
        <f>E257</f>
        <v>84933233.989999995</v>
      </c>
      <c r="F256" s="112">
        <f t="shared" si="40"/>
        <v>64058130.420000002</v>
      </c>
    </row>
    <row r="257" spans="1:6" ht="41.4" customHeight="1" x14ac:dyDescent="0.25">
      <c r="A257" s="113" t="s">
        <v>312</v>
      </c>
      <c r="B257" s="101" t="s">
        <v>141</v>
      </c>
      <c r="C257" s="114" t="s">
        <v>603</v>
      </c>
      <c r="D257" s="162">
        <v>148991364.41</v>
      </c>
      <c r="E257" s="162">
        <v>84933233.989999995</v>
      </c>
      <c r="F257" s="112">
        <f t="shared" si="40"/>
        <v>64058130.420000002</v>
      </c>
    </row>
    <row r="258" spans="1:6" ht="41.4" customHeight="1" x14ac:dyDescent="0.25">
      <c r="A258" s="113" t="s">
        <v>264</v>
      </c>
      <c r="B258" s="101" t="s">
        <v>141</v>
      </c>
      <c r="C258" s="114" t="s">
        <v>401</v>
      </c>
      <c r="D258" s="63">
        <f>D259</f>
        <v>1508422.8</v>
      </c>
      <c r="E258" s="63">
        <f>E259</f>
        <v>836026.2</v>
      </c>
      <c r="F258" s="112">
        <f t="shared" si="40"/>
        <v>672396.60000000009</v>
      </c>
    </row>
    <row r="259" spans="1:6" ht="42" customHeight="1" x14ac:dyDescent="0.25">
      <c r="A259" s="113" t="s">
        <v>359</v>
      </c>
      <c r="B259" s="101" t="s">
        <v>141</v>
      </c>
      <c r="C259" s="114" t="s">
        <v>402</v>
      </c>
      <c r="D259" s="63">
        <f>D260</f>
        <v>1508422.8</v>
      </c>
      <c r="E259" s="63">
        <f>E260</f>
        <v>836026.2</v>
      </c>
      <c r="F259" s="112">
        <f t="shared" si="40"/>
        <v>672396.60000000009</v>
      </c>
    </row>
    <row r="260" spans="1:6" ht="28.2" customHeight="1" x14ac:dyDescent="0.25">
      <c r="A260" s="113" t="s">
        <v>361</v>
      </c>
      <c r="B260" s="101" t="s">
        <v>141</v>
      </c>
      <c r="C260" s="114" t="s">
        <v>403</v>
      </c>
      <c r="D260" s="63">
        <v>1508422.8</v>
      </c>
      <c r="E260" s="162">
        <v>836026.2</v>
      </c>
      <c r="F260" s="112">
        <f t="shared" si="40"/>
        <v>672396.60000000009</v>
      </c>
    </row>
    <row r="261" spans="1:6" ht="13.2" x14ac:dyDescent="0.25">
      <c r="A261" s="113" t="s">
        <v>171</v>
      </c>
      <c r="B261" s="101" t="s">
        <v>141</v>
      </c>
      <c r="C261" s="114" t="s">
        <v>404</v>
      </c>
      <c r="D261" s="63">
        <f>D262</f>
        <v>4917.08</v>
      </c>
      <c r="E261" s="63">
        <f>E262</f>
        <v>1477.44</v>
      </c>
      <c r="F261" s="112">
        <f t="shared" si="40"/>
        <v>3439.64</v>
      </c>
    </row>
    <row r="262" spans="1:6" ht="22.2" customHeight="1" x14ac:dyDescent="0.25">
      <c r="A262" s="113" t="s">
        <v>177</v>
      </c>
      <c r="B262" s="101" t="s">
        <v>141</v>
      </c>
      <c r="C262" s="114" t="s">
        <v>405</v>
      </c>
      <c r="D262" s="63">
        <f>D263+D264</f>
        <v>4917.08</v>
      </c>
      <c r="E262" s="63">
        <f>E263+E264</f>
        <v>1477.44</v>
      </c>
      <c r="F262" s="112">
        <f t="shared" si="40"/>
        <v>3439.64</v>
      </c>
    </row>
    <row r="263" spans="1:6" ht="19.2" customHeight="1" x14ac:dyDescent="0.25">
      <c r="A263" s="113" t="s">
        <v>181</v>
      </c>
      <c r="B263" s="101" t="s">
        <v>141</v>
      </c>
      <c r="C263" s="114" t="s">
        <v>406</v>
      </c>
      <c r="D263" s="63">
        <v>1278.08</v>
      </c>
      <c r="E263" s="63">
        <v>0</v>
      </c>
      <c r="F263" s="112">
        <f t="shared" si="40"/>
        <v>1278.08</v>
      </c>
    </row>
    <row r="264" spans="1:6" ht="19.2" customHeight="1" x14ac:dyDescent="0.25">
      <c r="A264" s="113" t="s">
        <v>183</v>
      </c>
      <c r="B264" s="101" t="s">
        <v>141</v>
      </c>
      <c r="C264" s="114" t="s">
        <v>709</v>
      </c>
      <c r="D264" s="63">
        <v>3639</v>
      </c>
      <c r="E264" s="63">
        <v>1477.44</v>
      </c>
      <c r="F264" s="112">
        <f t="shared" ref="F264" si="52">D264-E264</f>
        <v>2161.56</v>
      </c>
    </row>
    <row r="265" spans="1:6" ht="19.8" customHeight="1" x14ac:dyDescent="0.25">
      <c r="A265" s="106" t="s">
        <v>407</v>
      </c>
      <c r="B265" s="102" t="s">
        <v>141</v>
      </c>
      <c r="C265" s="107" t="s">
        <v>408</v>
      </c>
      <c r="D265" s="108">
        <f>D266+D269+D275+D272</f>
        <v>72836527.150000006</v>
      </c>
      <c r="E265" s="108">
        <f>E266+E269+E275+E272</f>
        <v>51767838.539999999</v>
      </c>
      <c r="F265" s="112">
        <f t="shared" si="40"/>
        <v>21068688.610000007</v>
      </c>
    </row>
    <row r="266" spans="1:6" ht="72.599999999999994" customHeight="1" x14ac:dyDescent="0.25">
      <c r="A266" s="113" t="s">
        <v>145</v>
      </c>
      <c r="B266" s="101" t="s">
        <v>141</v>
      </c>
      <c r="C266" s="114" t="s">
        <v>409</v>
      </c>
      <c r="D266" s="63">
        <f>D267</f>
        <v>50000</v>
      </c>
      <c r="E266" s="63">
        <f>E267</f>
        <v>0</v>
      </c>
      <c r="F266" s="112">
        <f t="shared" si="40"/>
        <v>50000</v>
      </c>
    </row>
    <row r="267" spans="1:6" ht="33" customHeight="1" x14ac:dyDescent="0.25">
      <c r="A267" s="113" t="s">
        <v>155</v>
      </c>
      <c r="B267" s="101" t="s">
        <v>141</v>
      </c>
      <c r="C267" s="114" t="s">
        <v>410</v>
      </c>
      <c r="D267" s="63">
        <f>D268</f>
        <v>50000</v>
      </c>
      <c r="E267" s="63">
        <f>E268</f>
        <v>0</v>
      </c>
      <c r="F267" s="112">
        <f t="shared" si="40"/>
        <v>50000</v>
      </c>
    </row>
    <row r="268" spans="1:6" ht="60" customHeight="1" x14ac:dyDescent="0.25">
      <c r="A268" s="113" t="s">
        <v>238</v>
      </c>
      <c r="B268" s="101" t="s">
        <v>141</v>
      </c>
      <c r="C268" s="114" t="s">
        <v>411</v>
      </c>
      <c r="D268" s="63">
        <f>D297</f>
        <v>50000</v>
      </c>
      <c r="E268" s="63">
        <f>E297</f>
        <v>0</v>
      </c>
      <c r="F268" s="112">
        <f t="shared" si="40"/>
        <v>50000</v>
      </c>
    </row>
    <row r="269" spans="1:6" ht="37.200000000000003" customHeight="1" x14ac:dyDescent="0.25">
      <c r="A269" s="113" t="s">
        <v>163</v>
      </c>
      <c r="B269" s="101" t="s">
        <v>141</v>
      </c>
      <c r="C269" s="114" t="s">
        <v>412</v>
      </c>
      <c r="D269" s="63">
        <f>D282+D298</f>
        <v>774983.98</v>
      </c>
      <c r="E269" s="63">
        <f>E282+E298</f>
        <v>667906.77</v>
      </c>
      <c r="F269" s="112">
        <f t="shared" si="40"/>
        <v>107077.20999999996</v>
      </c>
    </row>
    <row r="270" spans="1:6" ht="39" customHeight="1" x14ac:dyDescent="0.25">
      <c r="A270" s="113" t="s">
        <v>165</v>
      </c>
      <c r="B270" s="101" t="s">
        <v>141</v>
      </c>
      <c r="C270" s="114" t="s">
        <v>413</v>
      </c>
      <c r="D270" s="63">
        <f t="shared" ref="D270:E270" si="53">D283+D299</f>
        <v>774983.98</v>
      </c>
      <c r="E270" s="63">
        <f t="shared" si="53"/>
        <v>667906.77</v>
      </c>
      <c r="F270" s="112">
        <f t="shared" si="40"/>
        <v>107077.20999999996</v>
      </c>
    </row>
    <row r="271" spans="1:6" ht="21" customHeight="1" x14ac:dyDescent="0.25">
      <c r="A271" s="113" t="s">
        <v>169</v>
      </c>
      <c r="B271" s="101" t="s">
        <v>141</v>
      </c>
      <c r="C271" s="114" t="s">
        <v>414</v>
      </c>
      <c r="D271" s="63">
        <f t="shared" ref="D271:E271" si="54">D284+D300</f>
        <v>774983.98</v>
      </c>
      <c r="E271" s="63">
        <f t="shared" si="54"/>
        <v>667906.77</v>
      </c>
      <c r="F271" s="112">
        <f t="shared" si="40"/>
        <v>107077.20999999996</v>
      </c>
    </row>
    <row r="272" spans="1:6" ht="36" customHeight="1" x14ac:dyDescent="0.25">
      <c r="A272" s="113" t="s">
        <v>308</v>
      </c>
      <c r="B272" s="101" t="s">
        <v>141</v>
      </c>
      <c r="C272" s="114" t="s">
        <v>713</v>
      </c>
      <c r="D272" s="63">
        <f t="shared" ref="D272:E274" si="55">D285</f>
        <v>23766599.84</v>
      </c>
      <c r="E272" s="63">
        <f t="shared" si="55"/>
        <v>22633496.719999999</v>
      </c>
      <c r="F272" s="112">
        <f>D272-E272</f>
        <v>1133103.120000001</v>
      </c>
    </row>
    <row r="273" spans="1:6" ht="21" customHeight="1" x14ac:dyDescent="0.25">
      <c r="A273" s="113" t="s">
        <v>310</v>
      </c>
      <c r="B273" s="101" t="s">
        <v>141</v>
      </c>
      <c r="C273" s="114" t="s">
        <v>714</v>
      </c>
      <c r="D273" s="63">
        <f t="shared" si="55"/>
        <v>23766599.84</v>
      </c>
      <c r="E273" s="63">
        <f t="shared" si="55"/>
        <v>22633496.719999999</v>
      </c>
      <c r="F273" s="112">
        <f t="shared" ref="F273:F274" si="56">D273-E273</f>
        <v>1133103.120000001</v>
      </c>
    </row>
    <row r="274" spans="1:6" ht="42.6" customHeight="1" x14ac:dyDescent="0.25">
      <c r="A274" s="113" t="s">
        <v>312</v>
      </c>
      <c r="B274" s="101" t="s">
        <v>141</v>
      </c>
      <c r="C274" s="114" t="s">
        <v>715</v>
      </c>
      <c r="D274" s="63">
        <f t="shared" si="55"/>
        <v>23766599.84</v>
      </c>
      <c r="E274" s="63">
        <f t="shared" si="55"/>
        <v>22633496.719999999</v>
      </c>
      <c r="F274" s="112">
        <f t="shared" si="56"/>
        <v>1133103.120000001</v>
      </c>
    </row>
    <row r="275" spans="1:6" ht="47.4" customHeight="1" x14ac:dyDescent="0.25">
      <c r="A275" s="113" t="s">
        <v>264</v>
      </c>
      <c r="B275" s="101" t="s">
        <v>141</v>
      </c>
      <c r="C275" s="114" t="s">
        <v>415</v>
      </c>
      <c r="D275" s="63">
        <f t="shared" ref="D275:E280" si="57">D288</f>
        <v>48244943.330000006</v>
      </c>
      <c r="E275" s="63">
        <f t="shared" ref="E275" si="58">E288</f>
        <v>28466435.050000001</v>
      </c>
      <c r="F275" s="112">
        <f t="shared" si="40"/>
        <v>19778508.280000005</v>
      </c>
    </row>
    <row r="276" spans="1:6" ht="17.399999999999999" customHeight="1" x14ac:dyDescent="0.25">
      <c r="A276" s="113" t="s">
        <v>266</v>
      </c>
      <c r="B276" s="101" t="s">
        <v>141</v>
      </c>
      <c r="C276" s="114" t="s">
        <v>416</v>
      </c>
      <c r="D276" s="63">
        <f t="shared" si="57"/>
        <v>47830411.660000004</v>
      </c>
      <c r="E276" s="63">
        <f t="shared" ref="E276" si="59">E289</f>
        <v>28151903.379999999</v>
      </c>
      <c r="F276" s="112">
        <f t="shared" si="40"/>
        <v>19678508.280000005</v>
      </c>
    </row>
    <row r="277" spans="1:6" ht="59.4" customHeight="1" x14ac:dyDescent="0.25">
      <c r="A277" s="113" t="s">
        <v>316</v>
      </c>
      <c r="B277" s="101" t="s">
        <v>141</v>
      </c>
      <c r="C277" s="114" t="s">
        <v>417</v>
      </c>
      <c r="D277" s="63">
        <f t="shared" si="57"/>
        <v>45072737.390000001</v>
      </c>
      <c r="E277" s="63">
        <f t="shared" ref="E277" si="60">E290</f>
        <v>25945808.379999999</v>
      </c>
      <c r="F277" s="112">
        <f t="shared" si="40"/>
        <v>19126929.010000002</v>
      </c>
    </row>
    <row r="278" spans="1:6" ht="28.2" customHeight="1" x14ac:dyDescent="0.25">
      <c r="A278" s="113" t="s">
        <v>268</v>
      </c>
      <c r="B278" s="101" t="s">
        <v>141</v>
      </c>
      <c r="C278" s="114" t="s">
        <v>418</v>
      </c>
      <c r="D278" s="63">
        <f t="shared" si="57"/>
        <v>2757674.27</v>
      </c>
      <c r="E278" s="63">
        <f t="shared" ref="E278" si="61">E291</f>
        <v>2206095</v>
      </c>
      <c r="F278" s="112">
        <f t="shared" si="40"/>
        <v>551579.27</v>
      </c>
    </row>
    <row r="279" spans="1:6" ht="38.4" customHeight="1" x14ac:dyDescent="0.25">
      <c r="A279" s="113" t="s">
        <v>359</v>
      </c>
      <c r="B279" s="101" t="s">
        <v>141</v>
      </c>
      <c r="C279" s="114" t="s">
        <v>419</v>
      </c>
      <c r="D279" s="63">
        <f t="shared" si="57"/>
        <v>414531.67</v>
      </c>
      <c r="E279" s="63">
        <f t="shared" si="57"/>
        <v>314531.67</v>
      </c>
      <c r="F279" s="112">
        <f t="shared" si="40"/>
        <v>100000</v>
      </c>
    </row>
    <row r="280" spans="1:6" ht="30" customHeight="1" x14ac:dyDescent="0.25">
      <c r="A280" s="113" t="s">
        <v>361</v>
      </c>
      <c r="B280" s="101" t="s">
        <v>141</v>
      </c>
      <c r="C280" s="114" t="s">
        <v>420</v>
      </c>
      <c r="D280" s="63">
        <f t="shared" si="57"/>
        <v>414531.67</v>
      </c>
      <c r="E280" s="63">
        <f t="shared" si="57"/>
        <v>314531.67</v>
      </c>
      <c r="F280" s="112">
        <f t="shared" si="40"/>
        <v>100000</v>
      </c>
    </row>
    <row r="281" spans="1:6" ht="15.75" customHeight="1" x14ac:dyDescent="0.25">
      <c r="A281" s="106" t="s">
        <v>421</v>
      </c>
      <c r="B281" s="102" t="s">
        <v>141</v>
      </c>
      <c r="C281" s="107" t="s">
        <v>422</v>
      </c>
      <c r="D281" s="108">
        <f>D282+D285+D288</f>
        <v>72736527.150000006</v>
      </c>
      <c r="E281" s="108">
        <f>E282+E285+E288</f>
        <v>51729988.539999999</v>
      </c>
      <c r="F281" s="112">
        <f t="shared" si="40"/>
        <v>21006538.610000007</v>
      </c>
    </row>
    <row r="282" spans="1:6" ht="45" customHeight="1" x14ac:dyDescent="0.25">
      <c r="A282" s="113" t="s">
        <v>163</v>
      </c>
      <c r="B282" s="101" t="s">
        <v>141</v>
      </c>
      <c r="C282" s="114" t="s">
        <v>423</v>
      </c>
      <c r="D282" s="63">
        <f>D283</f>
        <v>724983.98</v>
      </c>
      <c r="E282" s="63">
        <f>E283</f>
        <v>630056.77</v>
      </c>
      <c r="F282" s="112">
        <f t="shared" si="40"/>
        <v>94927.209999999963</v>
      </c>
    </row>
    <row r="283" spans="1:6" ht="39.6" customHeight="1" x14ac:dyDescent="0.25">
      <c r="A283" s="113" t="s">
        <v>165</v>
      </c>
      <c r="B283" s="101" t="s">
        <v>141</v>
      </c>
      <c r="C283" s="114" t="s">
        <v>424</v>
      </c>
      <c r="D283" s="63">
        <f>D284</f>
        <v>724983.98</v>
      </c>
      <c r="E283" s="63">
        <f>E284</f>
        <v>630056.77</v>
      </c>
      <c r="F283" s="112">
        <f t="shared" si="40"/>
        <v>94927.209999999963</v>
      </c>
    </row>
    <row r="284" spans="1:6" ht="24" customHeight="1" x14ac:dyDescent="0.25">
      <c r="A284" s="113" t="s">
        <v>169</v>
      </c>
      <c r="B284" s="101" t="s">
        <v>141</v>
      </c>
      <c r="C284" s="114" t="s">
        <v>425</v>
      </c>
      <c r="D284" s="162">
        <v>724983.98</v>
      </c>
      <c r="E284" s="63">
        <v>630056.77</v>
      </c>
      <c r="F284" s="112">
        <f t="shared" ref="F284:F351" si="62">D284-E284</f>
        <v>94927.209999999963</v>
      </c>
    </row>
    <row r="285" spans="1:6" ht="39" customHeight="1" x14ac:dyDescent="0.25">
      <c r="A285" s="113" t="s">
        <v>308</v>
      </c>
      <c r="B285" s="101" t="s">
        <v>141</v>
      </c>
      <c r="C285" s="114" t="s">
        <v>710</v>
      </c>
      <c r="D285" s="63">
        <f>D286</f>
        <v>23766599.84</v>
      </c>
      <c r="E285" s="63">
        <f>E286</f>
        <v>22633496.719999999</v>
      </c>
      <c r="F285" s="112">
        <f t="shared" si="62"/>
        <v>1133103.120000001</v>
      </c>
    </row>
    <row r="286" spans="1:6" ht="24" customHeight="1" x14ac:dyDescent="0.25">
      <c r="A286" s="113" t="s">
        <v>310</v>
      </c>
      <c r="B286" s="101" t="s">
        <v>141</v>
      </c>
      <c r="C286" s="114" t="s">
        <v>711</v>
      </c>
      <c r="D286" s="63">
        <f>D287</f>
        <v>23766599.84</v>
      </c>
      <c r="E286" s="63">
        <f>E287</f>
        <v>22633496.719999999</v>
      </c>
      <c r="F286" s="112">
        <f t="shared" si="62"/>
        <v>1133103.120000001</v>
      </c>
    </row>
    <row r="287" spans="1:6" ht="39" customHeight="1" x14ac:dyDescent="0.25">
      <c r="A287" s="113" t="s">
        <v>312</v>
      </c>
      <c r="B287" s="101" t="s">
        <v>141</v>
      </c>
      <c r="C287" s="114" t="s">
        <v>712</v>
      </c>
      <c r="D287" s="162">
        <v>23766599.84</v>
      </c>
      <c r="E287" s="63">
        <v>22633496.719999999</v>
      </c>
      <c r="F287" s="112">
        <f t="shared" si="62"/>
        <v>1133103.120000001</v>
      </c>
    </row>
    <row r="288" spans="1:6" ht="34.200000000000003" customHeight="1" x14ac:dyDescent="0.25">
      <c r="A288" s="113" t="s">
        <v>264</v>
      </c>
      <c r="B288" s="101" t="s">
        <v>141</v>
      </c>
      <c r="C288" s="114" t="s">
        <v>426</v>
      </c>
      <c r="D288" s="63">
        <f>D289+D292</f>
        <v>48244943.330000006</v>
      </c>
      <c r="E288" s="63">
        <f>E289+E292</f>
        <v>28466435.050000001</v>
      </c>
      <c r="F288" s="112">
        <f t="shared" si="62"/>
        <v>19778508.280000005</v>
      </c>
    </row>
    <row r="289" spans="1:6" ht="20.399999999999999" customHeight="1" x14ac:dyDescent="0.25">
      <c r="A289" s="113" t="s">
        <v>266</v>
      </c>
      <c r="B289" s="101" t="s">
        <v>141</v>
      </c>
      <c r="C289" s="114" t="s">
        <v>427</v>
      </c>
      <c r="D289" s="162">
        <f>D290+D291</f>
        <v>47830411.660000004</v>
      </c>
      <c r="E289" s="162">
        <f>E290+E291</f>
        <v>28151903.379999999</v>
      </c>
      <c r="F289" s="112">
        <f t="shared" si="62"/>
        <v>19678508.280000005</v>
      </c>
    </row>
    <row r="290" spans="1:6" ht="59.4" customHeight="1" x14ac:dyDescent="0.25">
      <c r="A290" s="113" t="s">
        <v>316</v>
      </c>
      <c r="B290" s="101" t="s">
        <v>141</v>
      </c>
      <c r="C290" s="114" t="s">
        <v>428</v>
      </c>
      <c r="D290" s="196">
        <v>45072737.390000001</v>
      </c>
      <c r="E290" s="196">
        <v>25945808.379999999</v>
      </c>
      <c r="F290" s="112">
        <f t="shared" si="62"/>
        <v>19126929.010000002</v>
      </c>
    </row>
    <row r="291" spans="1:6" ht="26.4" customHeight="1" x14ac:dyDescent="0.25">
      <c r="A291" s="113" t="s">
        <v>268</v>
      </c>
      <c r="B291" s="101" t="s">
        <v>141</v>
      </c>
      <c r="C291" s="114" t="s">
        <v>429</v>
      </c>
      <c r="D291" s="63">
        <v>2757674.27</v>
      </c>
      <c r="E291" s="162">
        <v>2206095</v>
      </c>
      <c r="F291" s="112">
        <f t="shared" si="62"/>
        <v>551579.27</v>
      </c>
    </row>
    <row r="292" spans="1:6" ht="34.200000000000003" customHeight="1" x14ac:dyDescent="0.25">
      <c r="A292" s="113" t="s">
        <v>359</v>
      </c>
      <c r="B292" s="101" t="s">
        <v>141</v>
      </c>
      <c r="C292" s="114" t="s">
        <v>430</v>
      </c>
      <c r="D292" s="63">
        <f>D293</f>
        <v>414531.67</v>
      </c>
      <c r="E292" s="63">
        <f>E293</f>
        <v>314531.67</v>
      </c>
      <c r="F292" s="112">
        <f t="shared" si="62"/>
        <v>100000</v>
      </c>
    </row>
    <row r="293" spans="1:6" ht="27.6" customHeight="1" x14ac:dyDescent="0.25">
      <c r="A293" s="113" t="s">
        <v>361</v>
      </c>
      <c r="B293" s="101" t="s">
        <v>141</v>
      </c>
      <c r="C293" s="114" t="s">
        <v>431</v>
      </c>
      <c r="D293" s="162">
        <v>414531.67</v>
      </c>
      <c r="E293" s="162">
        <v>314531.67</v>
      </c>
      <c r="F293" s="112">
        <f t="shared" si="62"/>
        <v>100000</v>
      </c>
    </row>
    <row r="294" spans="1:6" ht="28.2" customHeight="1" x14ac:dyDescent="0.25">
      <c r="A294" s="106" t="s">
        <v>432</v>
      </c>
      <c r="B294" s="102" t="s">
        <v>141</v>
      </c>
      <c r="C294" s="107" t="s">
        <v>433</v>
      </c>
      <c r="D294" s="108">
        <f>D295+D298</f>
        <v>100000</v>
      </c>
      <c r="E294" s="108">
        <f>E295+E298</f>
        <v>37850</v>
      </c>
      <c r="F294" s="112">
        <f t="shared" si="62"/>
        <v>62150</v>
      </c>
    </row>
    <row r="295" spans="1:6" ht="70.2" customHeight="1" x14ac:dyDescent="0.25">
      <c r="A295" s="113" t="s">
        <v>145</v>
      </c>
      <c r="B295" s="101" t="s">
        <v>141</v>
      </c>
      <c r="C295" s="114" t="s">
        <v>434</v>
      </c>
      <c r="D295" s="63">
        <f>D296</f>
        <v>50000</v>
      </c>
      <c r="E295" s="63">
        <v>0</v>
      </c>
      <c r="F295" s="112">
        <f t="shared" si="62"/>
        <v>50000</v>
      </c>
    </row>
    <row r="296" spans="1:6" ht="33" customHeight="1" x14ac:dyDescent="0.25">
      <c r="A296" s="113" t="s">
        <v>155</v>
      </c>
      <c r="B296" s="101" t="s">
        <v>141</v>
      </c>
      <c r="C296" s="114" t="s">
        <v>435</v>
      </c>
      <c r="D296" s="63">
        <f>D297</f>
        <v>50000</v>
      </c>
      <c r="E296" s="63">
        <v>0</v>
      </c>
      <c r="F296" s="112">
        <f t="shared" si="62"/>
        <v>50000</v>
      </c>
    </row>
    <row r="297" spans="1:6" ht="61.8" customHeight="1" x14ac:dyDescent="0.25">
      <c r="A297" s="113" t="s">
        <v>238</v>
      </c>
      <c r="B297" s="101" t="s">
        <v>141</v>
      </c>
      <c r="C297" s="114" t="s">
        <v>436</v>
      </c>
      <c r="D297" s="63">
        <v>50000</v>
      </c>
      <c r="E297" s="63">
        <v>0</v>
      </c>
      <c r="F297" s="112">
        <f t="shared" si="62"/>
        <v>50000</v>
      </c>
    </row>
    <row r="298" spans="1:6" ht="34.200000000000003" customHeight="1" x14ac:dyDescent="0.25">
      <c r="A298" s="113" t="s">
        <v>163</v>
      </c>
      <c r="B298" s="101" t="s">
        <v>141</v>
      </c>
      <c r="C298" s="114" t="s">
        <v>831</v>
      </c>
      <c r="D298" s="63">
        <f>D299</f>
        <v>50000</v>
      </c>
      <c r="E298" s="63">
        <f>E299</f>
        <v>37850</v>
      </c>
      <c r="F298" s="112">
        <f t="shared" si="62"/>
        <v>12150</v>
      </c>
    </row>
    <row r="299" spans="1:6" ht="42" customHeight="1" x14ac:dyDescent="0.25">
      <c r="A299" s="113" t="s">
        <v>165</v>
      </c>
      <c r="B299" s="101" t="s">
        <v>141</v>
      </c>
      <c r="C299" s="114" t="s">
        <v>832</v>
      </c>
      <c r="D299" s="63">
        <f>D300</f>
        <v>50000</v>
      </c>
      <c r="E299" s="63">
        <f>E300</f>
        <v>37850</v>
      </c>
      <c r="F299" s="112">
        <f t="shared" si="62"/>
        <v>12150</v>
      </c>
    </row>
    <row r="300" spans="1:6" ht="25.8" customHeight="1" x14ac:dyDescent="0.25">
      <c r="A300" s="113" t="s">
        <v>169</v>
      </c>
      <c r="B300" s="101" t="s">
        <v>141</v>
      </c>
      <c r="C300" s="114" t="s">
        <v>833</v>
      </c>
      <c r="D300" s="63">
        <v>50000</v>
      </c>
      <c r="E300" s="63">
        <v>37850</v>
      </c>
      <c r="F300" s="112">
        <f t="shared" si="62"/>
        <v>12150</v>
      </c>
    </row>
    <row r="301" spans="1:6" ht="19.2" customHeight="1" x14ac:dyDescent="0.25">
      <c r="A301" s="106" t="s">
        <v>437</v>
      </c>
      <c r="B301" s="102" t="s">
        <v>141</v>
      </c>
      <c r="C301" s="107" t="s">
        <v>438</v>
      </c>
      <c r="D301" s="108">
        <f>D302+D305+D308+D315+D318</f>
        <v>19539183.370000001</v>
      </c>
      <c r="E301" s="108">
        <f>E302+E305+E308+E315+E318</f>
        <v>5274851.7</v>
      </c>
      <c r="F301" s="112">
        <f t="shared" si="62"/>
        <v>14264331.670000002</v>
      </c>
    </row>
    <row r="302" spans="1:6" ht="70.2" customHeight="1" x14ac:dyDescent="0.25">
      <c r="A302" s="113" t="s">
        <v>145</v>
      </c>
      <c r="B302" s="101" t="s">
        <v>141</v>
      </c>
      <c r="C302" s="114" t="s">
        <v>439</v>
      </c>
      <c r="D302" s="63">
        <f>D341</f>
        <v>5000</v>
      </c>
      <c r="E302" s="63">
        <f>E341</f>
        <v>0</v>
      </c>
      <c r="F302" s="112">
        <f t="shared" si="62"/>
        <v>5000</v>
      </c>
    </row>
    <row r="303" spans="1:6" ht="26.4" customHeight="1" x14ac:dyDescent="0.25">
      <c r="A303" s="113" t="s">
        <v>155</v>
      </c>
      <c r="B303" s="101" t="s">
        <v>141</v>
      </c>
      <c r="C303" s="114" t="s">
        <v>440</v>
      </c>
      <c r="D303" s="63">
        <f>D304</f>
        <v>5000</v>
      </c>
      <c r="E303" s="63">
        <f>E304</f>
        <v>0</v>
      </c>
      <c r="F303" s="112">
        <f t="shared" si="62"/>
        <v>5000</v>
      </c>
    </row>
    <row r="304" spans="1:6" ht="69" customHeight="1" x14ac:dyDescent="0.25">
      <c r="A304" s="113" t="s">
        <v>238</v>
      </c>
      <c r="B304" s="101" t="s">
        <v>141</v>
      </c>
      <c r="C304" s="114" t="s">
        <v>441</v>
      </c>
      <c r="D304" s="63">
        <f>D343</f>
        <v>5000</v>
      </c>
      <c r="E304" s="63">
        <f>E343</f>
        <v>0</v>
      </c>
      <c r="F304" s="112">
        <f t="shared" si="62"/>
        <v>5000</v>
      </c>
    </row>
    <row r="305" spans="1:6" ht="39.6" customHeight="1" x14ac:dyDescent="0.25">
      <c r="A305" s="113" t="s">
        <v>163</v>
      </c>
      <c r="B305" s="101" t="s">
        <v>141</v>
      </c>
      <c r="C305" s="114" t="s">
        <v>442</v>
      </c>
      <c r="D305" s="63">
        <f t="shared" ref="D305:E306" si="63">D344</f>
        <v>632130</v>
      </c>
      <c r="E305" s="63">
        <f>E344</f>
        <v>7240</v>
      </c>
      <c r="F305" s="112">
        <f t="shared" si="62"/>
        <v>624890</v>
      </c>
    </row>
    <row r="306" spans="1:6" ht="37.200000000000003" customHeight="1" x14ac:dyDescent="0.25">
      <c r="A306" s="113" t="s">
        <v>165</v>
      </c>
      <c r="B306" s="101" t="s">
        <v>141</v>
      </c>
      <c r="C306" s="114" t="s">
        <v>443</v>
      </c>
      <c r="D306" s="63">
        <f t="shared" si="63"/>
        <v>632130</v>
      </c>
      <c r="E306" s="63">
        <f t="shared" si="63"/>
        <v>7240</v>
      </c>
      <c r="F306" s="112">
        <f t="shared" si="62"/>
        <v>624890</v>
      </c>
    </row>
    <row r="307" spans="1:6" ht="19.95" customHeight="1" x14ac:dyDescent="0.25">
      <c r="A307" s="113" t="s">
        <v>169</v>
      </c>
      <c r="B307" s="101" t="s">
        <v>141</v>
      </c>
      <c r="C307" s="114" t="s">
        <v>444</v>
      </c>
      <c r="D307" s="63">
        <f>D346</f>
        <v>632130</v>
      </c>
      <c r="E307" s="63">
        <f>E346</f>
        <v>7240</v>
      </c>
      <c r="F307" s="112">
        <f t="shared" si="62"/>
        <v>624890</v>
      </c>
    </row>
    <row r="308" spans="1:6" ht="27.6" customHeight="1" x14ac:dyDescent="0.25">
      <c r="A308" s="113" t="s">
        <v>445</v>
      </c>
      <c r="B308" s="101" t="s">
        <v>141</v>
      </c>
      <c r="C308" s="114" t="s">
        <v>446</v>
      </c>
      <c r="D308" s="63">
        <f>D309+D311+D314</f>
        <v>11142753.370000001</v>
      </c>
      <c r="E308" s="63">
        <f>E309+E311+E314</f>
        <v>4994911.7</v>
      </c>
      <c r="F308" s="112">
        <f t="shared" si="62"/>
        <v>6147841.6700000009</v>
      </c>
    </row>
    <row r="309" spans="1:6" ht="29.4" customHeight="1" x14ac:dyDescent="0.25">
      <c r="A309" s="113" t="s">
        <v>447</v>
      </c>
      <c r="B309" s="101" t="s">
        <v>141</v>
      </c>
      <c r="C309" s="114" t="s">
        <v>448</v>
      </c>
      <c r="D309" s="63">
        <f>D323</f>
        <v>8557011.2400000002</v>
      </c>
      <c r="E309" s="63">
        <f>E310</f>
        <v>4080731.22</v>
      </c>
      <c r="F309" s="112">
        <f t="shared" si="62"/>
        <v>4476280.0199999996</v>
      </c>
    </row>
    <row r="310" spans="1:6" ht="30.6" customHeight="1" x14ac:dyDescent="0.25">
      <c r="A310" s="113" t="s">
        <v>449</v>
      </c>
      <c r="B310" s="101" t="s">
        <v>141</v>
      </c>
      <c r="C310" s="114" t="s">
        <v>450</v>
      </c>
      <c r="D310" s="63">
        <f>D324</f>
        <v>8557011.2400000002</v>
      </c>
      <c r="E310" s="63">
        <f>E324</f>
        <v>4080731.22</v>
      </c>
      <c r="F310" s="112">
        <f t="shared" si="62"/>
        <v>4476280.0199999996</v>
      </c>
    </row>
    <row r="311" spans="1:6" ht="29.4" customHeight="1" x14ac:dyDescent="0.25">
      <c r="A311" s="113" t="s">
        <v>451</v>
      </c>
      <c r="B311" s="101" t="s">
        <v>141</v>
      </c>
      <c r="C311" s="114" t="s">
        <v>452</v>
      </c>
      <c r="D311" s="63">
        <f>D327+D332</f>
        <v>2477742.13</v>
      </c>
      <c r="E311" s="63">
        <f>E327+E332</f>
        <v>871180.48</v>
      </c>
      <c r="F311" s="112">
        <f t="shared" si="62"/>
        <v>1606561.65</v>
      </c>
    </row>
    <row r="312" spans="1:6" ht="37.200000000000003" customHeight="1" x14ac:dyDescent="0.25">
      <c r="A312" s="113" t="s">
        <v>453</v>
      </c>
      <c r="B312" s="101" t="s">
        <v>141</v>
      </c>
      <c r="C312" s="114" t="s">
        <v>454</v>
      </c>
      <c r="D312" s="63">
        <f>D328</f>
        <v>900000</v>
      </c>
      <c r="E312" s="63">
        <f>E328</f>
        <v>438017.68</v>
      </c>
      <c r="F312" s="112">
        <f t="shared" si="62"/>
        <v>461982.32</v>
      </c>
    </row>
    <row r="313" spans="1:6" ht="22.8" customHeight="1" x14ac:dyDescent="0.25">
      <c r="A313" s="113" t="s">
        <v>455</v>
      </c>
      <c r="B313" s="101" t="s">
        <v>141</v>
      </c>
      <c r="C313" s="114" t="s">
        <v>456</v>
      </c>
      <c r="D313" s="63">
        <f>D329+D333</f>
        <v>1577742.13</v>
      </c>
      <c r="E313" s="63">
        <f>E329+E333</f>
        <v>433162.8</v>
      </c>
      <c r="F313" s="112">
        <f t="shared" si="62"/>
        <v>1144579.3299999998</v>
      </c>
    </row>
    <row r="314" spans="1:6" ht="13.2" x14ac:dyDescent="0.25">
      <c r="A314" s="113" t="s">
        <v>457</v>
      </c>
      <c r="B314" s="101" t="s">
        <v>141</v>
      </c>
      <c r="C314" s="114" t="s">
        <v>458</v>
      </c>
      <c r="D314" s="63">
        <f>D348</f>
        <v>108000</v>
      </c>
      <c r="E314" s="63">
        <f>E348</f>
        <v>43000</v>
      </c>
      <c r="F314" s="112">
        <f t="shared" si="62"/>
        <v>65000</v>
      </c>
    </row>
    <row r="315" spans="1:6" ht="40.200000000000003" customHeight="1" x14ac:dyDescent="0.25">
      <c r="A315" s="113" t="s">
        <v>308</v>
      </c>
      <c r="B315" s="101" t="s">
        <v>141</v>
      </c>
      <c r="C315" s="114" t="s">
        <v>459</v>
      </c>
      <c r="D315" s="63">
        <f t="shared" ref="D315:E316" si="64">D334</f>
        <v>1701700</v>
      </c>
      <c r="E315" s="63">
        <f t="shared" si="64"/>
        <v>267500</v>
      </c>
      <c r="F315" s="112">
        <f t="shared" si="62"/>
        <v>1434200</v>
      </c>
    </row>
    <row r="316" spans="1:6" ht="13.2" x14ac:dyDescent="0.25">
      <c r="A316" s="113" t="s">
        <v>310</v>
      </c>
      <c r="B316" s="101" t="s">
        <v>141</v>
      </c>
      <c r="C316" s="114" t="s">
        <v>460</v>
      </c>
      <c r="D316" s="63">
        <f t="shared" si="64"/>
        <v>1701700</v>
      </c>
      <c r="E316" s="63">
        <f t="shared" si="64"/>
        <v>267500</v>
      </c>
      <c r="F316" s="112">
        <f t="shared" si="62"/>
        <v>1434200</v>
      </c>
    </row>
    <row r="317" spans="1:6" ht="52.2" customHeight="1" x14ac:dyDescent="0.25">
      <c r="A317" s="113" t="s">
        <v>461</v>
      </c>
      <c r="B317" s="101" t="s">
        <v>141</v>
      </c>
      <c r="C317" s="114" t="s">
        <v>462</v>
      </c>
      <c r="D317" s="63">
        <f>D336</f>
        <v>1701700</v>
      </c>
      <c r="E317" s="63">
        <f>E336</f>
        <v>267500</v>
      </c>
      <c r="F317" s="112">
        <f t="shared" si="62"/>
        <v>1434200</v>
      </c>
    </row>
    <row r="318" spans="1:6" ht="40.950000000000003" customHeight="1" x14ac:dyDescent="0.25">
      <c r="A318" s="113" t="s">
        <v>264</v>
      </c>
      <c r="B318" s="101" t="s">
        <v>141</v>
      </c>
      <c r="C318" s="114" t="s">
        <v>463</v>
      </c>
      <c r="D318" s="63">
        <f t="shared" ref="D318:E320" si="65">D337+D349</f>
        <v>6057600</v>
      </c>
      <c r="E318" s="63">
        <f t="shared" si="65"/>
        <v>5200</v>
      </c>
      <c r="F318" s="112">
        <f t="shared" si="62"/>
        <v>6052400</v>
      </c>
    </row>
    <row r="319" spans="1:6" ht="18.600000000000001" customHeight="1" x14ac:dyDescent="0.25">
      <c r="A319" s="113" t="s">
        <v>266</v>
      </c>
      <c r="B319" s="101" t="s">
        <v>141</v>
      </c>
      <c r="C319" s="114" t="s">
        <v>464</v>
      </c>
      <c r="D319" s="63">
        <f t="shared" si="65"/>
        <v>6057600</v>
      </c>
      <c r="E319" s="63">
        <f t="shared" si="65"/>
        <v>5200</v>
      </c>
      <c r="F319" s="112">
        <f t="shared" si="62"/>
        <v>6052400</v>
      </c>
    </row>
    <row r="320" spans="1:6" ht="28.2" customHeight="1" x14ac:dyDescent="0.25">
      <c r="A320" s="113" t="s">
        <v>268</v>
      </c>
      <c r="B320" s="101" t="s">
        <v>141</v>
      </c>
      <c r="C320" s="114" t="s">
        <v>465</v>
      </c>
      <c r="D320" s="63">
        <f t="shared" si="65"/>
        <v>6057600</v>
      </c>
      <c r="E320" s="63">
        <f t="shared" si="65"/>
        <v>5200</v>
      </c>
      <c r="F320" s="112">
        <f t="shared" si="62"/>
        <v>6052400</v>
      </c>
    </row>
    <row r="321" spans="1:6" ht="18.600000000000001" customHeight="1" x14ac:dyDescent="0.25">
      <c r="A321" s="106" t="s">
        <v>466</v>
      </c>
      <c r="B321" s="102" t="s">
        <v>141</v>
      </c>
      <c r="C321" s="107" t="s">
        <v>467</v>
      </c>
      <c r="D321" s="108">
        <f t="shared" ref="D321:E323" si="66">D322</f>
        <v>8557011.2400000002</v>
      </c>
      <c r="E321" s="108">
        <f t="shared" si="66"/>
        <v>4080731.22</v>
      </c>
      <c r="F321" s="112">
        <f t="shared" si="62"/>
        <v>4476280.0199999996</v>
      </c>
    </row>
    <row r="322" spans="1:6" ht="27.6" customHeight="1" x14ac:dyDescent="0.25">
      <c r="A322" s="113" t="s">
        <v>445</v>
      </c>
      <c r="B322" s="101" t="s">
        <v>141</v>
      </c>
      <c r="C322" s="114" t="s">
        <v>468</v>
      </c>
      <c r="D322" s="63">
        <f t="shared" si="66"/>
        <v>8557011.2400000002</v>
      </c>
      <c r="E322" s="63">
        <f t="shared" si="66"/>
        <v>4080731.22</v>
      </c>
      <c r="F322" s="112">
        <f t="shared" si="62"/>
        <v>4476280.0199999996</v>
      </c>
    </row>
    <row r="323" spans="1:6" ht="32.4" customHeight="1" x14ac:dyDescent="0.25">
      <c r="A323" s="113" t="s">
        <v>447</v>
      </c>
      <c r="B323" s="101" t="s">
        <v>141</v>
      </c>
      <c r="C323" s="114" t="s">
        <v>469</v>
      </c>
      <c r="D323" s="63">
        <f t="shared" si="66"/>
        <v>8557011.2400000002</v>
      </c>
      <c r="E323" s="63">
        <f t="shared" si="66"/>
        <v>4080731.22</v>
      </c>
      <c r="F323" s="112">
        <f t="shared" si="62"/>
        <v>4476280.0199999996</v>
      </c>
    </row>
    <row r="324" spans="1:6" ht="33" customHeight="1" x14ac:dyDescent="0.25">
      <c r="A324" s="113" t="s">
        <v>449</v>
      </c>
      <c r="B324" s="101" t="s">
        <v>141</v>
      </c>
      <c r="C324" s="114" t="s">
        <v>470</v>
      </c>
      <c r="D324" s="63">
        <v>8557011.2400000002</v>
      </c>
      <c r="E324" s="162">
        <v>4080731.22</v>
      </c>
      <c r="F324" s="112">
        <f t="shared" si="62"/>
        <v>4476280.0199999996</v>
      </c>
    </row>
    <row r="325" spans="1:6" ht="15" customHeight="1" x14ac:dyDescent="0.25">
      <c r="A325" s="106" t="s">
        <v>471</v>
      </c>
      <c r="B325" s="102" t="s">
        <v>141</v>
      </c>
      <c r="C325" s="107" t="s">
        <v>472</v>
      </c>
      <c r="D325" s="108">
        <f>D326</f>
        <v>1734498</v>
      </c>
      <c r="E325" s="108">
        <f>E326</f>
        <v>438017.68</v>
      </c>
      <c r="F325" s="112">
        <f t="shared" si="62"/>
        <v>1296480.32</v>
      </c>
    </row>
    <row r="326" spans="1:6" ht="28.2" customHeight="1" x14ac:dyDescent="0.25">
      <c r="A326" s="113" t="s">
        <v>445</v>
      </c>
      <c r="B326" s="101" t="s">
        <v>141</v>
      </c>
      <c r="C326" s="114" t="s">
        <v>473</v>
      </c>
      <c r="D326" s="63">
        <f>D327</f>
        <v>1734498</v>
      </c>
      <c r="E326" s="63">
        <f>E327</f>
        <v>438017.68</v>
      </c>
      <c r="F326" s="112">
        <f t="shared" si="62"/>
        <v>1296480.32</v>
      </c>
    </row>
    <row r="327" spans="1:6" ht="28.2" customHeight="1" x14ac:dyDescent="0.25">
      <c r="A327" s="113" t="s">
        <v>451</v>
      </c>
      <c r="B327" s="101" t="s">
        <v>141</v>
      </c>
      <c r="C327" s="114" t="s">
        <v>474</v>
      </c>
      <c r="D327" s="63">
        <f>D328+D329</f>
        <v>1734498</v>
      </c>
      <c r="E327" s="63">
        <f>E328</f>
        <v>438017.68</v>
      </c>
      <c r="F327" s="112">
        <f t="shared" si="62"/>
        <v>1296480.32</v>
      </c>
    </row>
    <row r="328" spans="1:6" ht="33" customHeight="1" x14ac:dyDescent="0.25">
      <c r="A328" s="113" t="s">
        <v>453</v>
      </c>
      <c r="B328" s="101" t="s">
        <v>141</v>
      </c>
      <c r="C328" s="114" t="s">
        <v>475</v>
      </c>
      <c r="D328" s="63">
        <v>900000</v>
      </c>
      <c r="E328" s="162">
        <v>438017.68</v>
      </c>
      <c r="F328" s="112">
        <f t="shared" si="62"/>
        <v>461982.32</v>
      </c>
    </row>
    <row r="329" spans="1:6" ht="25.2" customHeight="1" x14ac:dyDescent="0.25">
      <c r="A329" s="113" t="s">
        <v>455</v>
      </c>
      <c r="B329" s="101" t="s">
        <v>141</v>
      </c>
      <c r="C329" s="114" t="s">
        <v>476</v>
      </c>
      <c r="D329" s="63">
        <v>834498</v>
      </c>
      <c r="E329" s="63">
        <v>0</v>
      </c>
      <c r="F329" s="112">
        <f t="shared" si="62"/>
        <v>834498</v>
      </c>
    </row>
    <row r="330" spans="1:6" ht="13.2" x14ac:dyDescent="0.25">
      <c r="A330" s="106" t="s">
        <v>477</v>
      </c>
      <c r="B330" s="102" t="s">
        <v>141</v>
      </c>
      <c r="C330" s="107" t="s">
        <v>478</v>
      </c>
      <c r="D330" s="108">
        <f>D331+D334+D337</f>
        <v>8410044.129999999</v>
      </c>
      <c r="E330" s="108">
        <f t="shared" ref="E330" si="67">E331+E334+E337</f>
        <v>700662.8</v>
      </c>
      <c r="F330" s="112">
        <f t="shared" si="62"/>
        <v>7709381.3299999991</v>
      </c>
    </row>
    <row r="331" spans="1:6" ht="24" customHeight="1" x14ac:dyDescent="0.25">
      <c r="A331" s="115" t="s">
        <v>445</v>
      </c>
      <c r="B331" s="103" t="s">
        <v>141</v>
      </c>
      <c r="C331" s="192" t="s">
        <v>598</v>
      </c>
      <c r="D331" s="108">
        <f>D332</f>
        <v>743244.13</v>
      </c>
      <c r="E331" s="162">
        <v>433162.8</v>
      </c>
      <c r="F331" s="112">
        <f t="shared" si="62"/>
        <v>310081.33</v>
      </c>
    </row>
    <row r="332" spans="1:6" ht="29.4" customHeight="1" x14ac:dyDescent="0.25">
      <c r="A332" s="115" t="s">
        <v>451</v>
      </c>
      <c r="B332" s="103" t="s">
        <v>141</v>
      </c>
      <c r="C332" s="192" t="s">
        <v>599</v>
      </c>
      <c r="D332" s="108">
        <f>D333</f>
        <v>743244.13</v>
      </c>
      <c r="E332" s="162">
        <v>433162.8</v>
      </c>
      <c r="F332" s="112">
        <f t="shared" si="62"/>
        <v>310081.33</v>
      </c>
    </row>
    <row r="333" spans="1:6" ht="19.8" customHeight="1" x14ac:dyDescent="0.25">
      <c r="A333" s="115" t="s">
        <v>455</v>
      </c>
      <c r="B333" s="103" t="s">
        <v>141</v>
      </c>
      <c r="C333" s="192" t="s">
        <v>600</v>
      </c>
      <c r="D333" s="112">
        <v>743244.13</v>
      </c>
      <c r="E333" s="162">
        <v>433162.8</v>
      </c>
      <c r="F333" s="112">
        <f t="shared" si="62"/>
        <v>310081.33</v>
      </c>
    </row>
    <row r="334" spans="1:6" ht="34.950000000000003" customHeight="1" x14ac:dyDescent="0.25">
      <c r="A334" s="113" t="s">
        <v>308</v>
      </c>
      <c r="B334" s="101" t="s">
        <v>141</v>
      </c>
      <c r="C334" s="114" t="s">
        <v>479</v>
      </c>
      <c r="D334" s="63">
        <f>D335</f>
        <v>1701700</v>
      </c>
      <c r="E334" s="63">
        <f>E335</f>
        <v>267500</v>
      </c>
      <c r="F334" s="112">
        <f t="shared" si="62"/>
        <v>1434200</v>
      </c>
    </row>
    <row r="335" spans="1:6" ht="17.399999999999999" customHeight="1" x14ac:dyDescent="0.25">
      <c r="A335" s="113" t="s">
        <v>310</v>
      </c>
      <c r="B335" s="101" t="s">
        <v>141</v>
      </c>
      <c r="C335" s="114" t="s">
        <v>480</v>
      </c>
      <c r="D335" s="63">
        <f>D336</f>
        <v>1701700</v>
      </c>
      <c r="E335" s="63">
        <f>E336</f>
        <v>267500</v>
      </c>
      <c r="F335" s="112">
        <f t="shared" si="62"/>
        <v>1434200</v>
      </c>
    </row>
    <row r="336" spans="1:6" ht="47.4" customHeight="1" x14ac:dyDescent="0.25">
      <c r="A336" s="113" t="s">
        <v>461</v>
      </c>
      <c r="B336" s="101" t="s">
        <v>141</v>
      </c>
      <c r="C336" s="114" t="s">
        <v>481</v>
      </c>
      <c r="D336" s="63">
        <v>1701700</v>
      </c>
      <c r="E336" s="63">
        <v>267500</v>
      </c>
      <c r="F336" s="112">
        <f t="shared" si="62"/>
        <v>1434200</v>
      </c>
    </row>
    <row r="337" spans="1:6" ht="40.950000000000003" customHeight="1" x14ac:dyDescent="0.25">
      <c r="A337" s="113" t="s">
        <v>264</v>
      </c>
      <c r="B337" s="101" t="s">
        <v>141</v>
      </c>
      <c r="C337" s="114" t="s">
        <v>482</v>
      </c>
      <c r="D337" s="63">
        <f>D338</f>
        <v>5965100</v>
      </c>
      <c r="E337" s="63">
        <v>0</v>
      </c>
      <c r="F337" s="112">
        <f t="shared" si="62"/>
        <v>5965100</v>
      </c>
    </row>
    <row r="338" spans="1:6" ht="19.2" customHeight="1" x14ac:dyDescent="0.25">
      <c r="A338" s="113" t="s">
        <v>266</v>
      </c>
      <c r="B338" s="101" t="s">
        <v>141</v>
      </c>
      <c r="C338" s="114" t="s">
        <v>483</v>
      </c>
      <c r="D338" s="63">
        <f>D339</f>
        <v>5965100</v>
      </c>
      <c r="E338" s="63">
        <v>0</v>
      </c>
      <c r="F338" s="112">
        <f t="shared" si="62"/>
        <v>5965100</v>
      </c>
    </row>
    <row r="339" spans="1:6" ht="29.4" customHeight="1" x14ac:dyDescent="0.25">
      <c r="A339" s="113" t="s">
        <v>268</v>
      </c>
      <c r="B339" s="101" t="s">
        <v>141</v>
      </c>
      <c r="C339" s="114" t="s">
        <v>484</v>
      </c>
      <c r="D339" s="63">
        <v>5965100</v>
      </c>
      <c r="E339" s="63">
        <v>0</v>
      </c>
      <c r="F339" s="112">
        <f t="shared" si="62"/>
        <v>5965100</v>
      </c>
    </row>
    <row r="340" spans="1:6" ht="27" customHeight="1" x14ac:dyDescent="0.25">
      <c r="A340" s="106" t="s">
        <v>485</v>
      </c>
      <c r="B340" s="102" t="s">
        <v>141</v>
      </c>
      <c r="C340" s="107" t="s">
        <v>486</v>
      </c>
      <c r="D340" s="108">
        <f>D341+D347+D344+D349</f>
        <v>837630</v>
      </c>
      <c r="E340" s="108">
        <f>E341+E347+E344+E349</f>
        <v>55440</v>
      </c>
      <c r="F340" s="112">
        <f t="shared" si="62"/>
        <v>782190</v>
      </c>
    </row>
    <row r="341" spans="1:6" ht="70.95" customHeight="1" x14ac:dyDescent="0.25">
      <c r="A341" s="113" t="s">
        <v>145</v>
      </c>
      <c r="B341" s="101" t="s">
        <v>141</v>
      </c>
      <c r="C341" s="114" t="s">
        <v>487</v>
      </c>
      <c r="D341" s="63">
        <v>5000</v>
      </c>
      <c r="E341" s="63">
        <f t="shared" ref="E341:E342" si="68">E342</f>
        <v>0</v>
      </c>
      <c r="F341" s="112">
        <f t="shared" si="62"/>
        <v>5000</v>
      </c>
    </row>
    <row r="342" spans="1:6" ht="34.799999999999997" customHeight="1" x14ac:dyDescent="0.25">
      <c r="A342" s="113" t="s">
        <v>155</v>
      </c>
      <c r="B342" s="101" t="s">
        <v>141</v>
      </c>
      <c r="C342" s="114" t="s">
        <v>488</v>
      </c>
      <c r="D342" s="63">
        <v>5000</v>
      </c>
      <c r="E342" s="63">
        <f t="shared" si="68"/>
        <v>0</v>
      </c>
      <c r="F342" s="112">
        <f t="shared" si="62"/>
        <v>5000</v>
      </c>
    </row>
    <row r="343" spans="1:6" ht="57.6" customHeight="1" x14ac:dyDescent="0.25">
      <c r="A343" s="113" t="s">
        <v>238</v>
      </c>
      <c r="B343" s="101" t="s">
        <v>141</v>
      </c>
      <c r="C343" s="114" t="s">
        <v>489</v>
      </c>
      <c r="D343" s="63">
        <v>5000</v>
      </c>
      <c r="E343" s="63">
        <v>0</v>
      </c>
      <c r="F343" s="112">
        <f t="shared" si="62"/>
        <v>5000</v>
      </c>
    </row>
    <row r="344" spans="1:6" ht="39" customHeight="1" x14ac:dyDescent="0.25">
      <c r="A344" s="113" t="s">
        <v>163</v>
      </c>
      <c r="B344" s="101" t="s">
        <v>141</v>
      </c>
      <c r="C344" s="114" t="s">
        <v>490</v>
      </c>
      <c r="D344" s="63">
        <f>D345</f>
        <v>632130</v>
      </c>
      <c r="E344" s="63">
        <f t="shared" ref="E344" si="69">E345</f>
        <v>7240</v>
      </c>
      <c r="F344" s="112">
        <f t="shared" si="62"/>
        <v>624890</v>
      </c>
    </row>
    <row r="345" spans="1:6" ht="36.6" customHeight="1" x14ac:dyDescent="0.25">
      <c r="A345" s="113" t="s">
        <v>165</v>
      </c>
      <c r="B345" s="101" t="s">
        <v>141</v>
      </c>
      <c r="C345" s="114" t="s">
        <v>491</v>
      </c>
      <c r="D345" s="63">
        <f>D346</f>
        <v>632130</v>
      </c>
      <c r="E345" s="63">
        <f t="shared" ref="E345" si="70">E346</f>
        <v>7240</v>
      </c>
      <c r="F345" s="112">
        <f t="shared" si="62"/>
        <v>624890</v>
      </c>
    </row>
    <row r="346" spans="1:6" ht="17.399999999999999" customHeight="1" x14ac:dyDescent="0.25">
      <c r="A346" s="113" t="s">
        <v>169</v>
      </c>
      <c r="B346" s="101" t="s">
        <v>141</v>
      </c>
      <c r="C346" s="114" t="s">
        <v>492</v>
      </c>
      <c r="D346" s="63">
        <v>632130</v>
      </c>
      <c r="E346" s="63">
        <v>7240</v>
      </c>
      <c r="F346" s="112">
        <f t="shared" si="62"/>
        <v>624890</v>
      </c>
    </row>
    <row r="347" spans="1:6" ht="28.2" customHeight="1" x14ac:dyDescent="0.25">
      <c r="A347" s="113" t="s">
        <v>445</v>
      </c>
      <c r="B347" s="101" t="s">
        <v>141</v>
      </c>
      <c r="C347" s="114" t="s">
        <v>493</v>
      </c>
      <c r="D347" s="63">
        <f>D348</f>
        <v>108000</v>
      </c>
      <c r="E347" s="63">
        <f>E348</f>
        <v>43000</v>
      </c>
      <c r="F347" s="112">
        <f t="shared" si="62"/>
        <v>65000</v>
      </c>
    </row>
    <row r="348" spans="1:6" ht="16.95" customHeight="1" x14ac:dyDescent="0.25">
      <c r="A348" s="113" t="s">
        <v>457</v>
      </c>
      <c r="B348" s="101" t="s">
        <v>141</v>
      </c>
      <c r="C348" s="114" t="s">
        <v>494</v>
      </c>
      <c r="D348" s="63">
        <v>108000</v>
      </c>
      <c r="E348" s="63">
        <v>43000</v>
      </c>
      <c r="F348" s="112">
        <f t="shared" si="62"/>
        <v>65000</v>
      </c>
    </row>
    <row r="349" spans="1:6" ht="37.950000000000003" customHeight="1" x14ac:dyDescent="0.25">
      <c r="A349" s="113" t="s">
        <v>264</v>
      </c>
      <c r="B349" s="101" t="s">
        <v>141</v>
      </c>
      <c r="C349" s="114" t="s">
        <v>495</v>
      </c>
      <c r="D349" s="63">
        <f>D350</f>
        <v>92500</v>
      </c>
      <c r="E349" s="63">
        <f>E350</f>
        <v>5200</v>
      </c>
      <c r="F349" s="112">
        <f t="shared" si="62"/>
        <v>87300</v>
      </c>
    </row>
    <row r="350" spans="1:6" ht="18.600000000000001" customHeight="1" x14ac:dyDescent="0.25">
      <c r="A350" s="113" t="s">
        <v>266</v>
      </c>
      <c r="B350" s="101" t="s">
        <v>141</v>
      </c>
      <c r="C350" s="114" t="s">
        <v>496</v>
      </c>
      <c r="D350" s="63">
        <f>D351</f>
        <v>92500</v>
      </c>
      <c r="E350" s="63">
        <f>E351</f>
        <v>5200</v>
      </c>
      <c r="F350" s="112">
        <f t="shared" si="62"/>
        <v>87300</v>
      </c>
    </row>
    <row r="351" spans="1:6" ht="27" customHeight="1" x14ac:dyDescent="0.25">
      <c r="A351" s="113" t="s">
        <v>268</v>
      </c>
      <c r="B351" s="101" t="s">
        <v>141</v>
      </c>
      <c r="C351" s="114" t="s">
        <v>497</v>
      </c>
      <c r="D351" s="63">
        <v>92500</v>
      </c>
      <c r="E351" s="63">
        <v>5200</v>
      </c>
      <c r="F351" s="112">
        <f t="shared" si="62"/>
        <v>87300</v>
      </c>
    </row>
    <row r="352" spans="1:6" ht="13.2" x14ac:dyDescent="0.25">
      <c r="A352" s="106" t="s">
        <v>498</v>
      </c>
      <c r="B352" s="102" t="s">
        <v>141</v>
      </c>
      <c r="C352" s="107" t="s">
        <v>499</v>
      </c>
      <c r="D352" s="108">
        <f>D360+D364</f>
        <v>810000</v>
      </c>
      <c r="E352" s="108">
        <f t="shared" ref="E352" si="71">E360+E364</f>
        <v>445738.93</v>
      </c>
      <c r="F352" s="112">
        <f t="shared" ref="F352:F377" si="72">D352-E352</f>
        <v>364261.07</v>
      </c>
    </row>
    <row r="353" spans="1:6" ht="72.599999999999994" customHeight="1" x14ac:dyDescent="0.25">
      <c r="A353" s="113" t="s">
        <v>145</v>
      </c>
      <c r="B353" s="101" t="s">
        <v>141</v>
      </c>
      <c r="C353" s="114" t="s">
        <v>500</v>
      </c>
      <c r="D353" s="63">
        <f>D365</f>
        <v>490000</v>
      </c>
      <c r="E353" s="63">
        <f>E365</f>
        <v>307997.59999999998</v>
      </c>
      <c r="F353" s="112">
        <f t="shared" si="72"/>
        <v>182002.40000000002</v>
      </c>
    </row>
    <row r="354" spans="1:6" ht="30" customHeight="1" x14ac:dyDescent="0.25">
      <c r="A354" s="113" t="s">
        <v>155</v>
      </c>
      <c r="B354" s="101" t="s">
        <v>141</v>
      </c>
      <c r="C354" s="114" t="s">
        <v>501</v>
      </c>
      <c r="D354" s="63">
        <f>D366</f>
        <v>490000</v>
      </c>
      <c r="E354" s="63">
        <f>E366</f>
        <v>307997.59999999998</v>
      </c>
      <c r="F354" s="112">
        <f t="shared" si="72"/>
        <v>182002.40000000002</v>
      </c>
    </row>
    <row r="355" spans="1:6" ht="46.2" hidden="1" customHeight="1" x14ac:dyDescent="0.25">
      <c r="A355" s="113"/>
      <c r="B355" s="101" t="s">
        <v>141</v>
      </c>
      <c r="C355" s="114" t="s">
        <v>502</v>
      </c>
      <c r="D355" s="63">
        <f>D367</f>
        <v>0</v>
      </c>
      <c r="E355" s="63">
        <v>0</v>
      </c>
      <c r="F355" s="112">
        <f t="shared" si="72"/>
        <v>0</v>
      </c>
    </row>
    <row r="356" spans="1:6" ht="56.4" customHeight="1" x14ac:dyDescent="0.25">
      <c r="A356" s="113" t="s">
        <v>238</v>
      </c>
      <c r="B356" s="101" t="s">
        <v>141</v>
      </c>
      <c r="C356" s="114" t="s">
        <v>503</v>
      </c>
      <c r="D356" s="63">
        <f>D368</f>
        <v>490000</v>
      </c>
      <c r="E356" s="63">
        <f t="shared" ref="E356" si="73">E368</f>
        <v>307997.59999999998</v>
      </c>
      <c r="F356" s="112">
        <f t="shared" si="72"/>
        <v>182002.40000000002</v>
      </c>
    </row>
    <row r="357" spans="1:6" ht="33.6" customHeight="1" x14ac:dyDescent="0.25">
      <c r="A357" s="113" t="s">
        <v>163</v>
      </c>
      <c r="B357" s="101" t="s">
        <v>141</v>
      </c>
      <c r="C357" s="114" t="s">
        <v>504</v>
      </c>
      <c r="D357" s="63">
        <f>D361+D369</f>
        <v>320000</v>
      </c>
      <c r="E357" s="63">
        <f t="shared" ref="E357" si="74">E361+E369</f>
        <v>137741.33000000002</v>
      </c>
      <c r="F357" s="112">
        <f t="shared" si="72"/>
        <v>182258.66999999998</v>
      </c>
    </row>
    <row r="358" spans="1:6" ht="40.950000000000003" customHeight="1" x14ac:dyDescent="0.25">
      <c r="A358" s="113" t="s">
        <v>165</v>
      </c>
      <c r="B358" s="101" t="s">
        <v>141</v>
      </c>
      <c r="C358" s="114" t="s">
        <v>505</v>
      </c>
      <c r="D358" s="63">
        <f>D362+D370</f>
        <v>320000</v>
      </c>
      <c r="E358" s="63">
        <f t="shared" ref="E358" si="75">E362+E370</f>
        <v>137741.33000000002</v>
      </c>
      <c r="F358" s="112">
        <f t="shared" si="72"/>
        <v>182258.66999999998</v>
      </c>
    </row>
    <row r="359" spans="1:6" ht="18.600000000000001" customHeight="1" x14ac:dyDescent="0.25">
      <c r="A359" s="113" t="s">
        <v>169</v>
      </c>
      <c r="B359" s="101" t="s">
        <v>141</v>
      </c>
      <c r="C359" s="114" t="s">
        <v>506</v>
      </c>
      <c r="D359" s="63">
        <f>D371+D363</f>
        <v>320000</v>
      </c>
      <c r="E359" s="63">
        <f>E371+E363</f>
        <v>137741.33000000002</v>
      </c>
      <c r="F359" s="112">
        <f t="shared" si="72"/>
        <v>182258.66999999998</v>
      </c>
    </row>
    <row r="360" spans="1:6" ht="13.2" x14ac:dyDescent="0.25">
      <c r="A360" s="106" t="s">
        <v>507</v>
      </c>
      <c r="B360" s="102" t="s">
        <v>141</v>
      </c>
      <c r="C360" s="107" t="s">
        <v>508</v>
      </c>
      <c r="D360" s="108">
        <f>D361</f>
        <v>190000</v>
      </c>
      <c r="E360" s="108">
        <f>E361</f>
        <v>72181.33</v>
      </c>
      <c r="F360" s="112">
        <f t="shared" si="72"/>
        <v>117818.67</v>
      </c>
    </row>
    <row r="361" spans="1:6" ht="37.5" customHeight="1" x14ac:dyDescent="0.25">
      <c r="A361" s="113" t="s">
        <v>163</v>
      </c>
      <c r="B361" s="101" t="s">
        <v>141</v>
      </c>
      <c r="C361" s="114" t="s">
        <v>509</v>
      </c>
      <c r="D361" s="63">
        <v>190000</v>
      </c>
      <c r="E361" s="63">
        <f>E362</f>
        <v>72181.33</v>
      </c>
      <c r="F361" s="112">
        <f t="shared" si="72"/>
        <v>117818.67</v>
      </c>
    </row>
    <row r="362" spans="1:6" ht="38.25" customHeight="1" x14ac:dyDescent="0.25">
      <c r="A362" s="113" t="s">
        <v>165</v>
      </c>
      <c r="B362" s="101" t="s">
        <v>141</v>
      </c>
      <c r="C362" s="114" t="s">
        <v>510</v>
      </c>
      <c r="D362" s="63">
        <v>190000</v>
      </c>
      <c r="E362" s="63">
        <f>E363</f>
        <v>72181.33</v>
      </c>
      <c r="F362" s="112">
        <f t="shared" si="72"/>
        <v>117818.67</v>
      </c>
    </row>
    <row r="363" spans="1:6" ht="13.2" x14ac:dyDescent="0.25">
      <c r="A363" s="113" t="s">
        <v>169</v>
      </c>
      <c r="B363" s="101" t="s">
        <v>141</v>
      </c>
      <c r="C363" s="114" t="s">
        <v>511</v>
      </c>
      <c r="D363" s="63">
        <v>190000</v>
      </c>
      <c r="E363" s="63">
        <v>72181.33</v>
      </c>
      <c r="F363" s="112">
        <f t="shared" si="72"/>
        <v>117818.67</v>
      </c>
    </row>
    <row r="364" spans="1:6" ht="29.4" customHeight="1" x14ac:dyDescent="0.25">
      <c r="A364" s="106" t="s">
        <v>512</v>
      </c>
      <c r="B364" s="102" t="s">
        <v>141</v>
      </c>
      <c r="C364" s="107" t="s">
        <v>513</v>
      </c>
      <c r="D364" s="108">
        <f>D365+D369</f>
        <v>620000</v>
      </c>
      <c r="E364" s="108">
        <f t="shared" ref="E364" si="76">E365+E369</f>
        <v>373557.6</v>
      </c>
      <c r="F364" s="112">
        <f t="shared" si="72"/>
        <v>246442.40000000002</v>
      </c>
    </row>
    <row r="365" spans="1:6" ht="73.95" customHeight="1" x14ac:dyDescent="0.25">
      <c r="A365" s="115" t="s">
        <v>145</v>
      </c>
      <c r="B365" s="103" t="s">
        <v>141</v>
      </c>
      <c r="C365" s="114" t="s">
        <v>514</v>
      </c>
      <c r="D365" s="112">
        <f>D366</f>
        <v>490000</v>
      </c>
      <c r="E365" s="112">
        <f>E366</f>
        <v>307997.59999999998</v>
      </c>
      <c r="F365" s="112">
        <f t="shared" si="72"/>
        <v>182002.40000000002</v>
      </c>
    </row>
    <row r="366" spans="1:6" ht="27" customHeight="1" x14ac:dyDescent="0.25">
      <c r="A366" s="115" t="s">
        <v>155</v>
      </c>
      <c r="B366" s="103" t="s">
        <v>141</v>
      </c>
      <c r="C366" s="114" t="s">
        <v>595</v>
      </c>
      <c r="D366" s="112">
        <f>D367+D368</f>
        <v>490000</v>
      </c>
      <c r="E366" s="112">
        <f>E368</f>
        <v>307997.59999999998</v>
      </c>
      <c r="F366" s="112">
        <f t="shared" si="72"/>
        <v>182002.40000000002</v>
      </c>
    </row>
    <row r="367" spans="1:6" ht="76.95" hidden="1" customHeight="1" x14ac:dyDescent="0.25">
      <c r="A367" s="115" t="s">
        <v>238</v>
      </c>
      <c r="B367" s="103" t="s">
        <v>141</v>
      </c>
      <c r="C367" s="114" t="s">
        <v>597</v>
      </c>
      <c r="D367" s="112">
        <v>0</v>
      </c>
      <c r="E367" s="112">
        <v>0</v>
      </c>
      <c r="F367" s="112">
        <f t="shared" si="72"/>
        <v>0</v>
      </c>
    </row>
    <row r="368" spans="1:6" ht="60" customHeight="1" x14ac:dyDescent="0.25">
      <c r="A368" s="115" t="s">
        <v>238</v>
      </c>
      <c r="B368" s="103" t="s">
        <v>141</v>
      </c>
      <c r="C368" s="114" t="s">
        <v>596</v>
      </c>
      <c r="D368" s="112">
        <v>490000</v>
      </c>
      <c r="E368" s="112">
        <v>307997.59999999998</v>
      </c>
      <c r="F368" s="112">
        <f t="shared" si="72"/>
        <v>182002.40000000002</v>
      </c>
    </row>
    <row r="369" spans="1:6" ht="36" customHeight="1" x14ac:dyDescent="0.25">
      <c r="A369" s="113" t="s">
        <v>163</v>
      </c>
      <c r="B369" s="101" t="s">
        <v>141</v>
      </c>
      <c r="C369" s="114" t="s">
        <v>594</v>
      </c>
      <c r="D369" s="63">
        <f>D370</f>
        <v>130000</v>
      </c>
      <c r="E369" s="63">
        <f>E370</f>
        <v>65560</v>
      </c>
      <c r="F369" s="112">
        <f t="shared" si="72"/>
        <v>64440</v>
      </c>
    </row>
    <row r="370" spans="1:6" ht="37.950000000000003" customHeight="1" x14ac:dyDescent="0.25">
      <c r="A370" s="113" t="s">
        <v>165</v>
      </c>
      <c r="B370" s="101" t="s">
        <v>141</v>
      </c>
      <c r="C370" s="114" t="s">
        <v>593</v>
      </c>
      <c r="D370" s="63">
        <f>D371</f>
        <v>130000</v>
      </c>
      <c r="E370" s="63">
        <f>E371</f>
        <v>65560</v>
      </c>
      <c r="F370" s="112">
        <f t="shared" si="72"/>
        <v>64440</v>
      </c>
    </row>
    <row r="371" spans="1:6" ht="19.2" customHeight="1" x14ac:dyDescent="0.25">
      <c r="A371" s="113" t="s">
        <v>169</v>
      </c>
      <c r="B371" s="101" t="s">
        <v>141</v>
      </c>
      <c r="C371" s="114" t="s">
        <v>592</v>
      </c>
      <c r="D371" s="63">
        <v>130000</v>
      </c>
      <c r="E371" s="63">
        <v>65560</v>
      </c>
      <c r="F371" s="112">
        <f t="shared" si="72"/>
        <v>64440</v>
      </c>
    </row>
    <row r="372" spans="1:6" ht="27" customHeight="1" x14ac:dyDescent="0.25">
      <c r="A372" s="106" t="s">
        <v>515</v>
      </c>
      <c r="B372" s="102" t="s">
        <v>141</v>
      </c>
      <c r="C372" s="107" t="s">
        <v>516</v>
      </c>
      <c r="D372" s="70">
        <f t="shared" ref="D372:D373" si="77">D373</f>
        <v>4112698.46</v>
      </c>
      <c r="E372" s="70">
        <f t="shared" ref="E372:E373" si="78">E373</f>
        <v>2067068.01</v>
      </c>
      <c r="F372" s="112">
        <f t="shared" si="72"/>
        <v>2045630.45</v>
      </c>
    </row>
    <row r="373" spans="1:6" ht="25.2" customHeight="1" x14ac:dyDescent="0.25">
      <c r="A373" s="113" t="s">
        <v>517</v>
      </c>
      <c r="B373" s="101" t="s">
        <v>141</v>
      </c>
      <c r="C373" s="114" t="s">
        <v>518</v>
      </c>
      <c r="D373" s="63">
        <f t="shared" si="77"/>
        <v>4112698.46</v>
      </c>
      <c r="E373" s="63">
        <f t="shared" si="78"/>
        <v>2067068.01</v>
      </c>
      <c r="F373" s="112">
        <f t="shared" si="72"/>
        <v>2045630.45</v>
      </c>
    </row>
    <row r="374" spans="1:6" ht="16.2" customHeight="1" x14ac:dyDescent="0.25">
      <c r="A374" s="113" t="s">
        <v>519</v>
      </c>
      <c r="B374" s="101" t="s">
        <v>141</v>
      </c>
      <c r="C374" s="114" t="s">
        <v>520</v>
      </c>
      <c r="D374" s="63">
        <f>D375</f>
        <v>4112698.46</v>
      </c>
      <c r="E374" s="63">
        <f t="shared" ref="E374" si="79">E375</f>
        <v>2067068.01</v>
      </c>
      <c r="F374" s="112">
        <f t="shared" si="72"/>
        <v>2045630.45</v>
      </c>
    </row>
    <row r="375" spans="1:6" ht="27" customHeight="1" x14ac:dyDescent="0.25">
      <c r="A375" s="106" t="s">
        <v>521</v>
      </c>
      <c r="B375" s="102" t="s">
        <v>141</v>
      </c>
      <c r="C375" s="107" t="s">
        <v>522</v>
      </c>
      <c r="D375" s="108">
        <f>D376</f>
        <v>4112698.46</v>
      </c>
      <c r="E375" s="108">
        <f t="shared" ref="E375" si="80">E376</f>
        <v>2067068.01</v>
      </c>
      <c r="F375" s="112">
        <f t="shared" si="72"/>
        <v>2045630.45</v>
      </c>
    </row>
    <row r="376" spans="1:6" ht="30" customHeight="1" x14ac:dyDescent="0.25">
      <c r="A376" s="113" t="s">
        <v>517</v>
      </c>
      <c r="B376" s="101" t="s">
        <v>141</v>
      </c>
      <c r="C376" s="114" t="s">
        <v>523</v>
      </c>
      <c r="D376" s="197">
        <f>D377</f>
        <v>4112698.46</v>
      </c>
      <c r="E376" s="197">
        <f>E377</f>
        <v>2067068.01</v>
      </c>
      <c r="F376" s="112">
        <f t="shared" si="72"/>
        <v>2045630.45</v>
      </c>
    </row>
    <row r="377" spans="1:6" ht="19.2" customHeight="1" x14ac:dyDescent="0.25">
      <c r="A377" s="113" t="s">
        <v>519</v>
      </c>
      <c r="B377" s="101" t="s">
        <v>141</v>
      </c>
      <c r="C377" s="114" t="s">
        <v>524</v>
      </c>
      <c r="D377" s="198">
        <v>4112698.46</v>
      </c>
      <c r="E377" s="196">
        <v>2067068.01</v>
      </c>
      <c r="F377" s="112">
        <f t="shared" si="72"/>
        <v>2045630.45</v>
      </c>
    </row>
    <row r="378" spans="1:6" ht="25.95" customHeight="1" x14ac:dyDescent="0.25">
      <c r="A378" s="113" t="s">
        <v>525</v>
      </c>
      <c r="B378" s="101" t="s">
        <v>526</v>
      </c>
      <c r="C378" s="114" t="s">
        <v>142</v>
      </c>
      <c r="D378" s="63">
        <v>-25118914.829999998</v>
      </c>
      <c r="E378" s="63">
        <f>'Доходы+'!E26-'Расходы+'!E13</f>
        <v>-12657850.430000007</v>
      </c>
      <c r="F378" s="63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view="pageBreakPreview" zoomScale="120" zoomScaleNormal="130" zoomScaleSheetLayoutView="120" workbookViewId="0">
      <selection activeCell="A46" sqref="A46"/>
    </sheetView>
  </sheetViews>
  <sheetFormatPr defaultColWidth="9.109375" defaultRowHeight="12.75" customHeight="1" x14ac:dyDescent="0.25"/>
  <cols>
    <col min="1" max="1" width="43.88671875" style="49" customWidth="1"/>
    <col min="2" max="2" width="5.5546875" style="49" customWidth="1"/>
    <col min="3" max="3" width="25.21875" style="49" customWidth="1"/>
    <col min="4" max="6" width="18.6640625" style="49" customWidth="1"/>
    <col min="7" max="7" width="7.33203125" style="49" customWidth="1"/>
    <col min="8" max="8" width="4.44140625" style="49" customWidth="1"/>
    <col min="9" max="9" width="25.44140625" style="49" customWidth="1"/>
    <col min="10" max="16384" width="9.109375" style="49"/>
  </cols>
  <sheetData>
    <row r="1" spans="1:7" ht="11.1" customHeight="1" x14ac:dyDescent="0.25">
      <c r="A1" s="215" t="s">
        <v>528</v>
      </c>
      <c r="B1" s="215"/>
      <c r="C1" s="215"/>
      <c r="D1" s="215"/>
      <c r="E1" s="215"/>
      <c r="F1" s="215"/>
    </row>
    <row r="2" spans="1:7" ht="13.2" customHeight="1" x14ac:dyDescent="0.25">
      <c r="A2" s="204" t="s">
        <v>529</v>
      </c>
      <c r="B2" s="204"/>
      <c r="C2" s="204"/>
      <c r="D2" s="204"/>
      <c r="E2" s="204"/>
      <c r="F2" s="204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216" t="s">
        <v>20</v>
      </c>
      <c r="B5" s="219" t="s">
        <v>21</v>
      </c>
      <c r="C5" s="222" t="s">
        <v>530</v>
      </c>
      <c r="D5" s="225" t="s">
        <v>23</v>
      </c>
      <c r="E5" s="225" t="s">
        <v>24</v>
      </c>
      <c r="F5" s="228" t="s">
        <v>25</v>
      </c>
    </row>
    <row r="6" spans="1:7" ht="6" customHeight="1" x14ac:dyDescent="0.25">
      <c r="A6" s="217"/>
      <c r="B6" s="220"/>
      <c r="C6" s="223"/>
      <c r="D6" s="226"/>
      <c r="E6" s="226"/>
      <c r="F6" s="229"/>
    </row>
    <row r="7" spans="1:7" ht="4.95" customHeight="1" x14ac:dyDescent="0.25">
      <c r="A7" s="217"/>
      <c r="B7" s="220"/>
      <c r="C7" s="223"/>
      <c r="D7" s="226"/>
      <c r="E7" s="226"/>
      <c r="F7" s="229"/>
    </row>
    <row r="8" spans="1:7" ht="6" customHeight="1" x14ac:dyDescent="0.25">
      <c r="A8" s="217"/>
      <c r="B8" s="220"/>
      <c r="C8" s="223"/>
      <c r="D8" s="226"/>
      <c r="E8" s="226"/>
      <c r="F8" s="229"/>
    </row>
    <row r="9" spans="1:7" ht="6" customHeight="1" x14ac:dyDescent="0.25">
      <c r="A9" s="217"/>
      <c r="B9" s="220"/>
      <c r="C9" s="223"/>
      <c r="D9" s="226"/>
      <c r="E9" s="226"/>
      <c r="F9" s="229"/>
    </row>
    <row r="10" spans="1:7" ht="18" customHeight="1" x14ac:dyDescent="0.25">
      <c r="A10" s="217"/>
      <c r="B10" s="220"/>
      <c r="C10" s="223"/>
      <c r="D10" s="226"/>
      <c r="E10" s="226"/>
      <c r="F10" s="229"/>
    </row>
    <row r="11" spans="1:7" ht="13.5" customHeight="1" x14ac:dyDescent="0.25">
      <c r="A11" s="218"/>
      <c r="B11" s="221"/>
      <c r="C11" s="224"/>
      <c r="D11" s="227"/>
      <c r="E11" s="227"/>
      <c r="F11" s="230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13.2" x14ac:dyDescent="0.25">
      <c r="A13" s="17" t="s">
        <v>531</v>
      </c>
      <c r="B13" s="18" t="s">
        <v>532</v>
      </c>
      <c r="C13" s="19" t="s">
        <v>559</v>
      </c>
      <c r="D13" s="123">
        <f>D15+D24</f>
        <v>25118914.830000043</v>
      </c>
      <c r="E13" s="123">
        <f>E15+E24</f>
        <v>12657850.430000007</v>
      </c>
      <c r="F13" s="124">
        <f>D13-E13</f>
        <v>12461064.400000036</v>
      </c>
      <c r="G13" s="117"/>
    </row>
    <row r="14" spans="1:7" ht="13.2" x14ac:dyDescent="0.25">
      <c r="A14" s="20" t="s">
        <v>560</v>
      </c>
      <c r="B14" s="21"/>
      <c r="C14" s="22"/>
      <c r="D14" s="22"/>
      <c r="E14" s="87"/>
      <c r="F14" s="213">
        <f>D15-E15</f>
        <v>1498634</v>
      </c>
      <c r="G14" s="117"/>
    </row>
    <row r="15" spans="1:7" ht="13.2" x14ac:dyDescent="0.25">
      <c r="A15" s="23" t="s">
        <v>533</v>
      </c>
      <c r="B15" s="24" t="s">
        <v>534</v>
      </c>
      <c r="C15" s="25" t="s">
        <v>559</v>
      </c>
      <c r="D15" s="88">
        <f>D17</f>
        <v>15302996</v>
      </c>
      <c r="E15" s="120">
        <f>E17</f>
        <v>13804362</v>
      </c>
      <c r="F15" s="214"/>
      <c r="G15" s="117"/>
    </row>
    <row r="16" spans="1:7" ht="13.2" x14ac:dyDescent="0.25">
      <c r="A16" s="26" t="s">
        <v>535</v>
      </c>
      <c r="B16" s="27"/>
      <c r="C16" s="28"/>
      <c r="D16" s="28"/>
      <c r="E16" s="121"/>
      <c r="F16" s="213">
        <f>D17-E17</f>
        <v>1498634</v>
      </c>
    </row>
    <row r="17" spans="1:8" ht="21" x14ac:dyDescent="0.25">
      <c r="A17" s="29" t="s">
        <v>561</v>
      </c>
      <c r="B17" s="30" t="s">
        <v>534</v>
      </c>
      <c r="C17" s="31" t="s">
        <v>562</v>
      </c>
      <c r="D17" s="89">
        <f>D18+D20</f>
        <v>15302996</v>
      </c>
      <c r="E17" s="89">
        <f>E18+E20</f>
        <v>13804362</v>
      </c>
      <c r="F17" s="214"/>
      <c r="H17" s="117"/>
    </row>
    <row r="18" spans="1:8" ht="21" x14ac:dyDescent="0.25">
      <c r="A18" s="32" t="s">
        <v>563</v>
      </c>
      <c r="B18" s="33" t="s">
        <v>534</v>
      </c>
      <c r="C18" s="34" t="s">
        <v>564</v>
      </c>
      <c r="D18" s="89">
        <f>D19</f>
        <v>34000000</v>
      </c>
      <c r="E18" s="119">
        <f>E19</f>
        <v>24000000</v>
      </c>
      <c r="F18" s="35">
        <f>D18-E18</f>
        <v>10000000</v>
      </c>
      <c r="H18" s="117"/>
    </row>
    <row r="19" spans="1:8" ht="31.2" x14ac:dyDescent="0.25">
      <c r="A19" s="32" t="s">
        <v>565</v>
      </c>
      <c r="B19" s="33" t="s">
        <v>534</v>
      </c>
      <c r="C19" s="34" t="s">
        <v>566</v>
      </c>
      <c r="D19" s="89">
        <v>34000000</v>
      </c>
      <c r="E19" s="89">
        <v>24000000</v>
      </c>
      <c r="F19" s="35">
        <f>D19-E19</f>
        <v>10000000</v>
      </c>
    </row>
    <row r="20" spans="1:8" ht="21" x14ac:dyDescent="0.25">
      <c r="A20" s="32" t="s">
        <v>567</v>
      </c>
      <c r="B20" s="33" t="s">
        <v>534</v>
      </c>
      <c r="C20" s="34" t="s">
        <v>568</v>
      </c>
      <c r="D20" s="89">
        <f>D21</f>
        <v>-18697004</v>
      </c>
      <c r="E20" s="119">
        <f>E21</f>
        <v>-10195638</v>
      </c>
      <c r="F20" s="35">
        <f>D20-E20</f>
        <v>-8501366</v>
      </c>
    </row>
    <row r="21" spans="1:8" ht="21" x14ac:dyDescent="0.25">
      <c r="A21" s="32" t="s">
        <v>569</v>
      </c>
      <c r="B21" s="33" t="s">
        <v>534</v>
      </c>
      <c r="C21" s="34" t="s">
        <v>570</v>
      </c>
      <c r="D21" s="89">
        <v>-18697004</v>
      </c>
      <c r="E21" s="90">
        <v>-10195638</v>
      </c>
      <c r="F21" s="35">
        <f>D21-E21</f>
        <v>-8501366</v>
      </c>
    </row>
    <row r="22" spans="1:8" ht="13.2" x14ac:dyDescent="0.25">
      <c r="A22" s="36" t="s">
        <v>536</v>
      </c>
      <c r="B22" s="37" t="s">
        <v>537</v>
      </c>
      <c r="C22" s="38" t="s">
        <v>559</v>
      </c>
      <c r="D22" s="91" t="s">
        <v>40</v>
      </c>
      <c r="E22" s="92" t="s">
        <v>40</v>
      </c>
      <c r="F22" s="118" t="s">
        <v>40</v>
      </c>
    </row>
    <row r="23" spans="1:8" ht="13.2" x14ac:dyDescent="0.25">
      <c r="A23" s="32" t="s">
        <v>535</v>
      </c>
      <c r="B23" s="39"/>
      <c r="C23" s="40" t="s">
        <v>571</v>
      </c>
      <c r="D23" s="40" t="s">
        <v>571</v>
      </c>
      <c r="E23" s="40" t="s">
        <v>571</v>
      </c>
      <c r="F23" s="41" t="s">
        <v>571</v>
      </c>
    </row>
    <row r="24" spans="1:8" ht="12.75" customHeight="1" x14ac:dyDescent="0.25">
      <c r="A24" s="23" t="s">
        <v>572</v>
      </c>
      <c r="B24" s="24" t="s">
        <v>538</v>
      </c>
      <c r="C24" s="31" t="s">
        <v>573</v>
      </c>
      <c r="D24" s="88">
        <f>D25</f>
        <v>9815918.8300000429</v>
      </c>
      <c r="E24" s="93">
        <f>E25</f>
        <v>-1146511.5699999928</v>
      </c>
      <c r="F24" s="42">
        <f>D25-E25</f>
        <v>10962430.400000036</v>
      </c>
    </row>
    <row r="25" spans="1:8" ht="26.25" customHeight="1" x14ac:dyDescent="0.25">
      <c r="A25" s="29" t="s">
        <v>574</v>
      </c>
      <c r="B25" s="30" t="s">
        <v>538</v>
      </c>
      <c r="C25" s="31" t="s">
        <v>573</v>
      </c>
      <c r="D25" s="89">
        <f>D26+D30</f>
        <v>9815918.8300000429</v>
      </c>
      <c r="E25" s="90">
        <f>E26+E30</f>
        <v>-1146511.5699999928</v>
      </c>
      <c r="F25" s="35">
        <f>D25-E25</f>
        <v>10962430.400000036</v>
      </c>
    </row>
    <row r="26" spans="1:8" ht="12.75" customHeight="1" x14ac:dyDescent="0.25">
      <c r="A26" s="23" t="s">
        <v>539</v>
      </c>
      <c r="B26" s="24" t="s">
        <v>540</v>
      </c>
      <c r="C26" s="31" t="s">
        <v>575</v>
      </c>
      <c r="D26" s="88">
        <f>D27</f>
        <v>-880499464.75999999</v>
      </c>
      <c r="E26" s="93">
        <f>E27</f>
        <v>-526527166.74000001</v>
      </c>
      <c r="F26" s="43" t="s">
        <v>527</v>
      </c>
    </row>
    <row r="27" spans="1:8" ht="24.75" customHeight="1" x14ac:dyDescent="0.25">
      <c r="A27" s="32" t="s">
        <v>576</v>
      </c>
      <c r="B27" s="33" t="s">
        <v>540</v>
      </c>
      <c r="C27" s="34" t="s">
        <v>577</v>
      </c>
      <c r="D27" s="94">
        <v>-880499464.75999999</v>
      </c>
      <c r="E27" s="95">
        <v>-526527166.74000001</v>
      </c>
      <c r="F27" s="44" t="s">
        <v>527</v>
      </c>
    </row>
    <row r="28" spans="1:8" ht="27" customHeight="1" x14ac:dyDescent="0.25">
      <c r="A28" s="32" t="s">
        <v>578</v>
      </c>
      <c r="B28" s="33" t="s">
        <v>540</v>
      </c>
      <c r="C28" s="34" t="s">
        <v>579</v>
      </c>
      <c r="D28" s="94">
        <f>D27</f>
        <v>-880499464.75999999</v>
      </c>
      <c r="E28" s="95">
        <f>E27</f>
        <v>-526527166.74000001</v>
      </c>
      <c r="F28" s="44" t="s">
        <v>527</v>
      </c>
    </row>
    <row r="29" spans="1:8" ht="26.25" customHeight="1" x14ac:dyDescent="0.25">
      <c r="A29" s="32" t="s">
        <v>580</v>
      </c>
      <c r="B29" s="33" t="s">
        <v>540</v>
      </c>
      <c r="C29" s="34" t="s">
        <v>581</v>
      </c>
      <c r="D29" s="94">
        <f>D28</f>
        <v>-880499464.75999999</v>
      </c>
      <c r="E29" s="95">
        <f>E28</f>
        <v>-526527166.74000001</v>
      </c>
      <c r="F29" s="44" t="s">
        <v>527</v>
      </c>
    </row>
    <row r="30" spans="1:8" ht="12.75" customHeight="1" x14ac:dyDescent="0.25">
      <c r="A30" s="23" t="s">
        <v>541</v>
      </c>
      <c r="B30" s="24" t="s">
        <v>542</v>
      </c>
      <c r="C30" s="34" t="s">
        <v>582</v>
      </c>
      <c r="D30" s="88">
        <f>D31</f>
        <v>890315383.59000003</v>
      </c>
      <c r="E30" s="93">
        <f>E31</f>
        <v>525380655.17000002</v>
      </c>
      <c r="F30" s="43" t="s">
        <v>527</v>
      </c>
    </row>
    <row r="31" spans="1:8" ht="15" customHeight="1" x14ac:dyDescent="0.25">
      <c r="A31" s="32" t="s">
        <v>583</v>
      </c>
      <c r="B31" s="33" t="s">
        <v>542</v>
      </c>
      <c r="C31" s="34" t="s">
        <v>584</v>
      </c>
      <c r="D31" s="94">
        <v>890315383.59000003</v>
      </c>
      <c r="E31" s="95">
        <v>525380655.17000002</v>
      </c>
      <c r="F31" s="44" t="s">
        <v>527</v>
      </c>
    </row>
    <row r="32" spans="1:8" ht="27" customHeight="1" x14ac:dyDescent="0.25">
      <c r="A32" s="32" t="s">
        <v>585</v>
      </c>
      <c r="B32" s="33" t="s">
        <v>542</v>
      </c>
      <c r="C32" s="34" t="s">
        <v>586</v>
      </c>
      <c r="D32" s="94">
        <f>D31</f>
        <v>890315383.59000003</v>
      </c>
      <c r="E32" s="95">
        <f>E31</f>
        <v>525380655.17000002</v>
      </c>
      <c r="F32" s="44" t="s">
        <v>527</v>
      </c>
    </row>
    <row r="33" spans="1:6" ht="33.75" customHeight="1" thickBot="1" x14ac:dyDescent="0.3">
      <c r="A33" s="45" t="s">
        <v>587</v>
      </c>
      <c r="B33" s="46" t="s">
        <v>542</v>
      </c>
      <c r="C33" s="47" t="s">
        <v>588</v>
      </c>
      <c r="D33" s="96">
        <f>D32</f>
        <v>890315383.59000003</v>
      </c>
      <c r="E33" s="97">
        <f>E32</f>
        <v>525380655.17000002</v>
      </c>
      <c r="F33" s="48" t="s">
        <v>527</v>
      </c>
    </row>
    <row r="34" spans="1:6" ht="12.75" customHeight="1" x14ac:dyDescent="0.25">
      <c r="F34" s="50"/>
    </row>
    <row r="35" spans="1:6" ht="12.75" customHeight="1" x14ac:dyDescent="0.25">
      <c r="A35" s="117"/>
    </row>
    <row r="36" spans="1:6" ht="87" customHeight="1" x14ac:dyDescent="0.3">
      <c r="A36" s="64" t="s">
        <v>828</v>
      </c>
      <c r="B36" s="65"/>
      <c r="C36" s="66"/>
      <c r="D36" s="65"/>
      <c r="E36" s="67" t="s">
        <v>829</v>
      </c>
      <c r="F36" s="68"/>
    </row>
    <row r="37" spans="1:6" ht="19.2" customHeight="1" x14ac:dyDescent="0.3">
      <c r="A37" s="65"/>
      <c r="B37" s="65"/>
      <c r="C37" s="172" t="s">
        <v>589</v>
      </c>
      <c r="D37" s="65"/>
      <c r="E37" s="65" t="s">
        <v>590</v>
      </c>
      <c r="F37" s="65"/>
    </row>
    <row r="38" spans="1:6" ht="19.2" customHeight="1" x14ac:dyDescent="0.3">
      <c r="A38" s="65"/>
      <c r="B38" s="65"/>
      <c r="C38" s="172"/>
      <c r="D38" s="65"/>
      <c r="E38" s="65"/>
      <c r="F38" s="65"/>
    </row>
    <row r="39" spans="1:6" ht="18.600000000000001" customHeight="1" x14ac:dyDescent="0.3">
      <c r="A39" s="65" t="s">
        <v>830</v>
      </c>
      <c r="B39" s="65"/>
      <c r="C39" s="65"/>
      <c r="D39" s="65"/>
      <c r="E39" s="65"/>
      <c r="F39" s="65"/>
    </row>
    <row r="40" spans="1:6" ht="12.75" customHeight="1" x14ac:dyDescent="0.3">
      <c r="A40" s="65" t="s">
        <v>591</v>
      </c>
      <c r="B40" s="65"/>
      <c r="C40" s="66"/>
      <c r="D40" s="65"/>
      <c r="E40" s="67" t="s">
        <v>829</v>
      </c>
      <c r="F40" s="65"/>
    </row>
    <row r="41" spans="1:6" ht="12.75" customHeight="1" x14ac:dyDescent="0.3">
      <c r="A41" s="65"/>
      <c r="B41" s="65"/>
      <c r="C41" s="172" t="s">
        <v>589</v>
      </c>
      <c r="D41" s="65"/>
      <c r="E41" s="65" t="s">
        <v>590</v>
      </c>
      <c r="F41" s="65"/>
    </row>
    <row r="42" spans="1:6" ht="12.75" customHeight="1" x14ac:dyDescent="0.3">
      <c r="A42" s="65"/>
      <c r="B42" s="65"/>
      <c r="C42" s="65"/>
      <c r="D42" s="65"/>
      <c r="E42" s="65"/>
      <c r="F42" s="65"/>
    </row>
    <row r="43" spans="1:6" ht="25.95" customHeight="1" x14ac:dyDescent="0.3">
      <c r="A43" s="69" t="s">
        <v>802</v>
      </c>
      <c r="B43" s="65"/>
      <c r="C43" s="66"/>
      <c r="D43" s="65"/>
      <c r="E43" s="67" t="s">
        <v>803</v>
      </c>
      <c r="F43" s="65"/>
    </row>
    <row r="44" spans="1:6" ht="12.75" customHeight="1" x14ac:dyDescent="0.3">
      <c r="A44" s="65"/>
      <c r="B44" s="65"/>
      <c r="C44" s="155" t="s">
        <v>589</v>
      </c>
      <c r="D44" s="65"/>
      <c r="E44" s="65" t="s">
        <v>590</v>
      </c>
      <c r="F44" s="65"/>
    </row>
    <row r="47" spans="1:6" ht="12.75" customHeight="1" x14ac:dyDescent="0.25">
      <c r="A47" s="51" t="s">
        <v>889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543</v>
      </c>
      <c r="B1" t="s">
        <v>27</v>
      </c>
    </row>
    <row r="2" spans="1:2" x14ac:dyDescent="0.25">
      <c r="A2" t="s">
        <v>544</v>
      </c>
      <c r="B2" t="s">
        <v>545</v>
      </c>
    </row>
    <row r="3" spans="1:2" x14ac:dyDescent="0.25">
      <c r="A3" t="s">
        <v>546</v>
      </c>
      <c r="B3" t="s">
        <v>5</v>
      </c>
    </row>
    <row r="4" spans="1:2" x14ac:dyDescent="0.25">
      <c r="A4" t="s">
        <v>547</v>
      </c>
      <c r="B4" t="s">
        <v>548</v>
      </c>
    </row>
    <row r="5" spans="1:2" x14ac:dyDescent="0.25">
      <c r="A5" t="s">
        <v>549</v>
      </c>
      <c r="B5" t="s">
        <v>550</v>
      </c>
    </row>
    <row r="6" spans="1:2" x14ac:dyDescent="0.25">
      <c r="A6" t="s">
        <v>551</v>
      </c>
      <c r="B6" t="s">
        <v>552</v>
      </c>
    </row>
    <row r="7" spans="1:2" x14ac:dyDescent="0.25">
      <c r="A7" t="s">
        <v>553</v>
      </c>
      <c r="B7" t="s">
        <v>552</v>
      </c>
    </row>
    <row r="8" spans="1:2" x14ac:dyDescent="0.25">
      <c r="A8" t="s">
        <v>554</v>
      </c>
      <c r="B8" t="s">
        <v>555</v>
      </c>
    </row>
    <row r="9" spans="1:2" x14ac:dyDescent="0.25">
      <c r="A9" t="s">
        <v>556</v>
      </c>
      <c r="B9" t="s">
        <v>557</v>
      </c>
    </row>
    <row r="10" spans="1:2" x14ac:dyDescent="0.25">
      <c r="A10" t="s">
        <v>558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'Источники+'!Область_печати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2020-08-21T06:01:47Z</cp:lastPrinted>
  <dcterms:created xsi:type="dcterms:W3CDTF">2019-02-22T07:57:33Z</dcterms:created>
  <dcterms:modified xsi:type="dcterms:W3CDTF">2020-08-21T06:01:54Z</dcterms:modified>
</cp:coreProperties>
</file>