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" yWindow="108" windowWidth="10596" windowHeight="9456" activeTab="2"/>
  </bookViews>
  <sheets>
    <sheet name="Доходы+" sheetId="1" r:id="rId1"/>
    <sheet name="Расходы+" sheetId="2" r:id="rId2"/>
    <sheet name="Источники+" sheetId="5" r:id="rId3"/>
    <sheet name="_params" sheetId="4" state="hidden" r:id="rId4"/>
  </sheets>
  <definedNames>
    <definedName name="APPT" localSheetId="0">'Доходы+'!$A$32</definedName>
    <definedName name="APPT" localSheetId="2">'Источники+'!$A$25</definedName>
    <definedName name="APPT" localSheetId="1">'Расходы+'!$A$21</definedName>
    <definedName name="FILE_NAME" localSheetId="0">'Доходы+'!$H$10</definedName>
    <definedName name="FIO" localSheetId="0">'Доходы+'!$D$32</definedName>
    <definedName name="FIO" localSheetId="1">'Расходы+'!$D$21</definedName>
    <definedName name="FORM_CODE" localSheetId="0">'Доходы+'!$H$12</definedName>
    <definedName name="LAST_CELL" localSheetId="0">'Доходы+'!$F$218</definedName>
    <definedName name="LAST_CELL" localSheetId="2">'Источники+'!$F$23</definedName>
    <definedName name="LAST_CELL" localSheetId="1">'Расходы+'!#REF!</definedName>
    <definedName name="PARAMS" localSheetId="0">'Доходы+'!$H$8</definedName>
    <definedName name="PERIOD" localSheetId="0">'Доходы+'!$H$13</definedName>
    <definedName name="RANGE_NAMES" localSheetId="0">'Доходы+'!$H$16</definedName>
    <definedName name="RBEGIN_1" localSheetId="0">'Доходы+'!$A$26</definedName>
    <definedName name="RBEGIN_1" localSheetId="2">'Источники+'!$A$12</definedName>
    <definedName name="RBEGIN_1" localSheetId="1">'Расходы+'!$A$13</definedName>
    <definedName name="REG_DATE" localSheetId="0">'Доходы+'!$H$11</definedName>
    <definedName name="REND_1" localSheetId="0">'Доходы+'!$A$218</definedName>
    <definedName name="REND_1" localSheetId="2">'Источники+'!$A$23</definedName>
    <definedName name="REND_1" localSheetId="1">'Расходы+'!$A$378</definedName>
    <definedName name="S_520" localSheetId="2">'Источники+'!$A$14</definedName>
    <definedName name="S_620" localSheetId="2">'Источники+'!$A$16</definedName>
    <definedName name="S_700" localSheetId="2">'Источники+'!$A$18</definedName>
    <definedName name="S_700A" localSheetId="2">'Источники+'!$A$19</definedName>
    <definedName name="SIGN" localSheetId="0">'Доходы+'!$A$30:$D$33</definedName>
    <definedName name="SIGN" localSheetId="2">'Источники+'!$A$25:$D$26</definedName>
    <definedName name="SIGN" localSheetId="1">'Расходы+'!$A$20:$D$22</definedName>
    <definedName name="SRC_CODE" localSheetId="0">'Доходы+'!$H$15</definedName>
    <definedName name="SRC_KIND" localSheetId="0">'Доходы+'!$H$14</definedName>
    <definedName name="_xlnm.Print_Area" localSheetId="0">'Доходы+'!$A$1:$F$220</definedName>
    <definedName name="_xlnm.Print_Area" localSheetId="2">'Источники+'!$A$1:$F$49</definedName>
    <definedName name="_xlnm.Print_Area" localSheetId="1">'Расходы+'!$A$1:$F$378</definedName>
  </definedNames>
  <calcPr calcId="145621"/>
</workbook>
</file>

<file path=xl/calcChain.xml><?xml version="1.0" encoding="utf-8"?>
<calcChain xmlns="http://schemas.openxmlformats.org/spreadsheetml/2006/main">
  <c r="E31" i="2" l="1"/>
  <c r="E39" i="2"/>
  <c r="D39" i="2"/>
  <c r="E85" i="2"/>
  <c r="E86" i="2"/>
  <c r="E140" i="2"/>
  <c r="E141" i="2"/>
  <c r="E142" i="2"/>
  <c r="E158" i="2"/>
  <c r="E28" i="1" l="1"/>
  <c r="E29" i="1"/>
  <c r="E147" i="1"/>
  <c r="E140" i="1"/>
  <c r="E165" i="1"/>
  <c r="E138" i="1"/>
  <c r="E145" i="1"/>
  <c r="E112" i="1"/>
  <c r="E31" i="1" l="1"/>
  <c r="E149" i="1"/>
  <c r="E49" i="1" l="1"/>
  <c r="E96" i="1"/>
  <c r="F97" i="1"/>
  <c r="E99" i="1"/>
  <c r="E110" i="1"/>
  <c r="E111" i="1" s="1"/>
  <c r="E126" i="1"/>
  <c r="E125" i="1" s="1"/>
  <c r="E124" i="1" s="1"/>
  <c r="E134" i="1"/>
  <c r="E130" i="1"/>
  <c r="E152" i="1"/>
  <c r="E129" i="1" l="1"/>
  <c r="E177" i="1"/>
  <c r="E184" i="1"/>
  <c r="E186" i="1"/>
  <c r="E223" i="2" l="1"/>
  <c r="E213" i="2"/>
  <c r="E212" i="2" s="1"/>
  <c r="D212" i="2"/>
  <c r="D213" i="2"/>
  <c r="E177" i="2"/>
  <c r="D177" i="2"/>
  <c r="D176" i="2"/>
  <c r="E170" i="2"/>
  <c r="D139" i="2"/>
  <c r="E138" i="2"/>
  <c r="D138" i="2"/>
  <c r="D137" i="2"/>
  <c r="E139" i="2"/>
  <c r="D136" i="2"/>
  <c r="E28" i="2"/>
  <c r="E27" i="2"/>
  <c r="D27" i="2"/>
  <c r="D28" i="2"/>
  <c r="D86" i="2"/>
  <c r="D85" i="2"/>
  <c r="E46" i="2"/>
  <c r="E51" i="2"/>
  <c r="E50" i="2" s="1"/>
  <c r="E114" i="2"/>
  <c r="E113" i="2" s="1"/>
  <c r="D161" i="2"/>
  <c r="D162" i="2"/>
  <c r="E162" i="2"/>
  <c r="E161" i="2" s="1"/>
  <c r="E179" i="2"/>
  <c r="E180" i="2"/>
  <c r="E194" i="2"/>
  <c r="E193" i="2" s="1"/>
  <c r="D194" i="2"/>
  <c r="D193" i="2" s="1"/>
  <c r="D271" i="2" l="1"/>
  <c r="E271" i="2"/>
  <c r="D268" i="2"/>
  <c r="E268" i="2"/>
  <c r="E267" i="2" s="1"/>
  <c r="E266" i="2" s="1"/>
  <c r="E280" i="2"/>
  <c r="E286" i="2"/>
  <c r="E285" i="2" s="1"/>
  <c r="E289" i="2" l="1"/>
  <c r="D289" i="2"/>
  <c r="F300" i="2"/>
  <c r="E299" i="2"/>
  <c r="E298" i="2" s="1"/>
  <c r="E294" i="2" s="1"/>
  <c r="D299" i="2"/>
  <c r="F299" i="2" l="1"/>
  <c r="D298" i="2"/>
  <c r="F298" i="2" s="1"/>
  <c r="E313" i="2" l="1"/>
  <c r="E304" i="2"/>
  <c r="E303" i="2" s="1"/>
  <c r="E335" i="2"/>
  <c r="E334" i="2" s="1"/>
  <c r="E350" i="2"/>
  <c r="E349" i="2" s="1"/>
  <c r="E18" i="5"/>
  <c r="E64" i="1" l="1"/>
  <c r="E63" i="1" s="1"/>
  <c r="E82" i="1"/>
  <c r="E90" i="1"/>
  <c r="E92" i="1"/>
  <c r="E94" i="1"/>
  <c r="E163" i="1"/>
  <c r="E182" i="1"/>
  <c r="E198" i="1"/>
  <c r="E205" i="1"/>
  <c r="E38" i="2" l="1"/>
  <c r="E98" i="2"/>
  <c r="D98" i="2"/>
  <c r="E131" i="2"/>
  <c r="E132" i="2"/>
  <c r="E135" i="2"/>
  <c r="E134" i="2" s="1"/>
  <c r="E133" i="2" s="1"/>
  <c r="E256" i="2"/>
  <c r="E255" i="2" s="1"/>
  <c r="E292" i="2"/>
  <c r="E279" i="2" s="1"/>
  <c r="F293" i="2"/>
  <c r="F19" i="5" l="1"/>
  <c r="E42" i="2" l="1"/>
  <c r="E122" i="2"/>
  <c r="E121" i="2" s="1"/>
  <c r="E150" i="2"/>
  <c r="E157" i="2"/>
  <c r="E178" i="2"/>
  <c r="E315" i="2"/>
  <c r="E316" i="2"/>
  <c r="E317" i="2"/>
  <c r="E318" i="2"/>
  <c r="E319" i="2"/>
  <c r="E320" i="2"/>
  <c r="E149" i="2" l="1"/>
  <c r="E30" i="1"/>
  <c r="E42" i="1"/>
  <c r="E41" i="1" s="1"/>
  <c r="E54" i="1"/>
  <c r="E58" i="1"/>
  <c r="E66" i="1"/>
  <c r="E70" i="1"/>
  <c r="E74" i="1"/>
  <c r="E78" i="1"/>
  <c r="E86" i="1"/>
  <c r="E81" i="1" s="1"/>
  <c r="E89" i="1"/>
  <c r="E102" i="1"/>
  <c r="E101" i="1" s="1"/>
  <c r="E105" i="1"/>
  <c r="E104" i="1" s="1"/>
  <c r="E115" i="1"/>
  <c r="E114" i="1" s="1"/>
  <c r="E109" i="1" s="1"/>
  <c r="E119" i="1"/>
  <c r="E118" i="1" s="1"/>
  <c r="E122" i="1"/>
  <c r="E121" i="1" s="1"/>
  <c r="E151" i="1"/>
  <c r="E128" i="1" s="1"/>
  <c r="F18" i="5"/>
  <c r="E88" i="1" l="1"/>
  <c r="E117" i="1"/>
  <c r="E73" i="1"/>
  <c r="E69" i="1" s="1"/>
  <c r="E148" i="2"/>
  <c r="E48" i="1"/>
  <c r="E47" i="1" s="1"/>
  <c r="E194" i="1"/>
  <c r="E181" i="1" s="1"/>
  <c r="E201" i="1"/>
  <c r="E203" i="1"/>
  <c r="E197" i="1" l="1"/>
  <c r="E359" i="2"/>
  <c r="D359" i="2"/>
  <c r="E217" i="2"/>
  <c r="E218" i="2"/>
  <c r="E211" i="2"/>
  <c r="E173" i="2"/>
  <c r="E172" i="2" s="1"/>
  <c r="D36" i="2"/>
  <c r="F186" i="1"/>
  <c r="E187" i="2" l="1"/>
  <c r="E186" i="2" s="1"/>
  <c r="E171" i="2" s="1"/>
  <c r="E111" i="2"/>
  <c r="F159" i="2"/>
  <c r="E173" i="1"/>
  <c r="E172" i="1" s="1"/>
  <c r="E175" i="1"/>
  <c r="E209" i="1"/>
  <c r="E208" i="1" s="1"/>
  <c r="E207" i="1" s="1"/>
  <c r="E171" i="1" l="1"/>
  <c r="E170" i="1" s="1"/>
  <c r="F217" i="1"/>
  <c r="F109" i="1"/>
  <c r="F51" i="1"/>
  <c r="E26" i="1" l="1"/>
  <c r="F26" i="1" s="1"/>
  <c r="E20" i="5"/>
  <c r="E17" i="5" s="1"/>
  <c r="F16" i="5" s="1"/>
  <c r="F21" i="5"/>
  <c r="F20" i="5" l="1"/>
  <c r="D38" i="2"/>
  <c r="E37" i="2"/>
  <c r="D37" i="2"/>
  <c r="E36" i="2"/>
  <c r="E35" i="2"/>
  <c r="D35" i="2"/>
  <c r="E33" i="2"/>
  <c r="E32" i="2" s="1"/>
  <c r="D33" i="2"/>
  <c r="E30" i="2"/>
  <c r="E29" i="2" s="1"/>
  <c r="D30" i="2"/>
  <c r="D29" i="2" s="1"/>
  <c r="E24" i="2"/>
  <c r="D24" i="2"/>
  <c r="E23" i="2"/>
  <c r="D23" i="2"/>
  <c r="E22" i="2"/>
  <c r="D22" i="2"/>
  <c r="D34" i="2" l="1"/>
  <c r="E34" i="2"/>
  <c r="E20" i="2"/>
  <c r="D20" i="2"/>
  <c r="E19" i="2"/>
  <c r="D19" i="2"/>
  <c r="E18" i="2"/>
  <c r="D18" i="2"/>
  <c r="E17" i="2" l="1"/>
  <c r="D17" i="2"/>
  <c r="E112" i="2"/>
  <c r="E314" i="2" l="1"/>
  <c r="E310" i="2"/>
  <c r="E309" i="2" s="1"/>
  <c r="E307" i="2"/>
  <c r="E272" i="2"/>
  <c r="E273" i="2"/>
  <c r="E274" i="2"/>
  <c r="D274" i="2"/>
  <c r="F274" i="2" l="1"/>
  <c r="D211" i="2"/>
  <c r="D312" i="2"/>
  <c r="D370" i="2"/>
  <c r="D369" i="2" s="1"/>
  <c r="E370" i="2"/>
  <c r="E369" i="2" s="1"/>
  <c r="E347" i="2"/>
  <c r="D347" i="2"/>
  <c r="E323" i="2"/>
  <c r="E322" i="2" s="1"/>
  <c r="E321" i="2" s="1"/>
  <c r="F287" i="2"/>
  <c r="D286" i="2"/>
  <c r="E283" i="2"/>
  <c r="D283" i="2"/>
  <c r="E262" i="2"/>
  <c r="E261" i="2" s="1"/>
  <c r="D262" i="2"/>
  <c r="F264" i="2"/>
  <c r="E259" i="2"/>
  <c r="E252" i="2"/>
  <c r="E251" i="2" s="1"/>
  <c r="E242" i="2"/>
  <c r="E241" i="2" s="1"/>
  <c r="E165" i="2"/>
  <c r="E154" i="2"/>
  <c r="D131" i="2"/>
  <c r="D146" i="2"/>
  <c r="D145" i="2" s="1"/>
  <c r="E126" i="2"/>
  <c r="E125" i="2" s="1"/>
  <c r="E124" i="2" s="1"/>
  <c r="E104" i="2"/>
  <c r="E103" i="2" s="1"/>
  <c r="D104" i="2"/>
  <c r="F107" i="2"/>
  <c r="E77" i="2"/>
  <c r="E66" i="2"/>
  <c r="E137" i="2" l="1"/>
  <c r="E136" i="2" s="1"/>
  <c r="E240" i="2"/>
  <c r="D282" i="2"/>
  <c r="D269" i="2" s="1"/>
  <c r="D270" i="2"/>
  <c r="E282" i="2"/>
  <c r="E270" i="2"/>
  <c r="E258" i="2"/>
  <c r="E219" i="2"/>
  <c r="E164" i="2"/>
  <c r="E156" i="2" s="1"/>
  <c r="E146" i="2"/>
  <c r="E145" i="2" s="1"/>
  <c r="E144" i="2" s="1"/>
  <c r="E153" i="2"/>
  <c r="D285" i="2"/>
  <c r="D273" i="2"/>
  <c r="F273" i="2" s="1"/>
  <c r="F147" i="2"/>
  <c r="F286" i="2"/>
  <c r="D144" i="2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9" i="1"/>
  <c r="F60" i="1"/>
  <c r="F67" i="1"/>
  <c r="F68" i="1"/>
  <c r="F69" i="1"/>
  <c r="F71" i="1"/>
  <c r="F72" i="1"/>
  <c r="F75" i="1"/>
  <c r="F76" i="1"/>
  <c r="F77" i="1"/>
  <c r="F79" i="1"/>
  <c r="F80" i="1"/>
  <c r="F81" i="1"/>
  <c r="F83" i="1"/>
  <c r="F88" i="1"/>
  <c r="F91" i="1"/>
  <c r="F93" i="1"/>
  <c r="F95" i="1"/>
  <c r="F104" i="1"/>
  <c r="F106" i="1"/>
  <c r="F116" i="1"/>
  <c r="F120" i="1"/>
  <c r="F123" i="1"/>
  <c r="F131" i="1"/>
  <c r="F149" i="1"/>
  <c r="F150" i="1"/>
  <c r="F49" i="1"/>
  <c r="F58" i="1"/>
  <c r="F66" i="1"/>
  <c r="F70" i="1"/>
  <c r="F73" i="1"/>
  <c r="F78" i="1"/>
  <c r="F82" i="1"/>
  <c r="F90" i="1"/>
  <c r="F92" i="1"/>
  <c r="F94" i="1"/>
  <c r="F105" i="1"/>
  <c r="F115" i="1"/>
  <c r="F119" i="1"/>
  <c r="F122" i="1"/>
  <c r="F130" i="1"/>
  <c r="F147" i="1"/>
  <c r="E269" i="2" l="1"/>
  <c r="E129" i="2"/>
  <c r="E128" i="2" s="1"/>
  <c r="E130" i="2"/>
  <c r="F145" i="2"/>
  <c r="F144" i="2"/>
  <c r="F146" i="2"/>
  <c r="E152" i="2"/>
  <c r="F285" i="2"/>
  <c r="D272" i="2"/>
  <c r="F272" i="2" s="1"/>
  <c r="F171" i="1"/>
  <c r="F170" i="1"/>
  <c r="F102" i="1" l="1"/>
  <c r="F103" i="1"/>
  <c r="F128" i="1"/>
  <c r="F117" i="1"/>
  <c r="F29" i="2" l="1"/>
  <c r="F43" i="2"/>
  <c r="F44" i="2"/>
  <c r="F45" i="2"/>
  <c r="F49" i="2"/>
  <c r="F50" i="2"/>
  <c r="F51" i="2"/>
  <c r="F52" i="2"/>
  <c r="F56" i="2"/>
  <c r="F57" i="2"/>
  <c r="F58" i="2"/>
  <c r="F61" i="2"/>
  <c r="F62" i="2"/>
  <c r="F65" i="2"/>
  <c r="F67" i="2"/>
  <c r="F68" i="2"/>
  <c r="F69" i="2"/>
  <c r="F73" i="2"/>
  <c r="F74" i="2"/>
  <c r="F75" i="2"/>
  <c r="F78" i="2"/>
  <c r="F79" i="2"/>
  <c r="F82" i="2"/>
  <c r="F83" i="2"/>
  <c r="F84" i="2"/>
  <c r="F85" i="2"/>
  <c r="F86" i="2"/>
  <c r="F87" i="2"/>
  <c r="F90" i="2"/>
  <c r="F94" i="2"/>
  <c r="F95" i="2"/>
  <c r="F96" i="2"/>
  <c r="F99" i="2"/>
  <c r="F100" i="2"/>
  <c r="F102" i="2"/>
  <c r="F105" i="2"/>
  <c r="F106" i="2"/>
  <c r="F119" i="2"/>
  <c r="F120" i="2"/>
  <c r="F123" i="2"/>
  <c r="F127" i="2"/>
  <c r="F133" i="2"/>
  <c r="F143" i="2"/>
  <c r="F151" i="2"/>
  <c r="F155" i="2"/>
  <c r="F160" i="2"/>
  <c r="F161" i="2"/>
  <c r="F162" i="2"/>
  <c r="F163" i="2"/>
  <c r="F166" i="2"/>
  <c r="F181" i="2"/>
  <c r="F185" i="2"/>
  <c r="F188" i="2"/>
  <c r="F192" i="2"/>
  <c r="F199" i="2"/>
  <c r="F200" i="2"/>
  <c r="F228" i="2"/>
  <c r="F229" i="2"/>
  <c r="F233" i="2"/>
  <c r="F234" i="2"/>
  <c r="F238" i="2"/>
  <c r="F239" i="2"/>
  <c r="F243" i="2"/>
  <c r="F247" i="2"/>
  <c r="F248" i="2"/>
  <c r="F249" i="2"/>
  <c r="F250" i="2"/>
  <c r="F253" i="2"/>
  <c r="F254" i="2"/>
  <c r="F257" i="2"/>
  <c r="F260" i="2"/>
  <c r="F263" i="2"/>
  <c r="F282" i="2"/>
  <c r="F283" i="2"/>
  <c r="F284" i="2"/>
  <c r="F290" i="2"/>
  <c r="F291" i="2"/>
  <c r="F297" i="2"/>
  <c r="F324" i="2"/>
  <c r="F328" i="2"/>
  <c r="F329" i="2"/>
  <c r="F333" i="2"/>
  <c r="F336" i="2"/>
  <c r="F339" i="2"/>
  <c r="F346" i="2"/>
  <c r="F348" i="2"/>
  <c r="F351" i="2"/>
  <c r="F363" i="2"/>
  <c r="F367" i="2"/>
  <c r="F368" i="2"/>
  <c r="F369" i="2"/>
  <c r="F370" i="2"/>
  <c r="F371" i="2"/>
  <c r="F377" i="2"/>
  <c r="F30" i="2"/>
  <c r="E97" i="2"/>
  <c r="D93" i="2"/>
  <c r="D92" i="2" s="1"/>
  <c r="F20" i="2"/>
  <c r="F23" i="2"/>
  <c r="F35" i="2"/>
  <c r="F38" i="2"/>
  <c r="F131" i="2"/>
  <c r="D132" i="2"/>
  <c r="F132" i="2" s="1"/>
  <c r="D135" i="2"/>
  <c r="F135" i="2" s="1"/>
  <c r="F138" i="2"/>
  <c r="F139" i="2"/>
  <c r="D170" i="2"/>
  <c r="D173" i="2"/>
  <c r="E176" i="2"/>
  <c r="E204" i="2"/>
  <c r="D204" i="2"/>
  <c r="E205" i="2"/>
  <c r="D205" i="2"/>
  <c r="E206" i="2"/>
  <c r="D206" i="2"/>
  <c r="E207" i="2"/>
  <c r="D207" i="2"/>
  <c r="D111" i="2"/>
  <c r="D112" i="2"/>
  <c r="F112" i="2" s="1"/>
  <c r="D115" i="2"/>
  <c r="F115" i="2" s="1"/>
  <c r="E210" i="2"/>
  <c r="D210" i="2"/>
  <c r="F211" i="2"/>
  <c r="D217" i="2"/>
  <c r="D218" i="2"/>
  <c r="E220" i="2"/>
  <c r="D220" i="2"/>
  <c r="E221" i="2"/>
  <c r="E222" i="2"/>
  <c r="D223" i="2"/>
  <c r="D267" i="2"/>
  <c r="D266" i="2" s="1"/>
  <c r="E277" i="2"/>
  <c r="D277" i="2"/>
  <c r="E278" i="2"/>
  <c r="D278" i="2"/>
  <c r="D280" i="2"/>
  <c r="F280" i="2" s="1"/>
  <c r="E198" i="2"/>
  <c r="E197" i="2" s="1"/>
  <c r="E196" i="2" s="1"/>
  <c r="D198" i="2"/>
  <c r="D191" i="2"/>
  <c r="E191" i="2"/>
  <c r="D187" i="2"/>
  <c r="E184" i="2"/>
  <c r="E183" i="2" s="1"/>
  <c r="E182" i="2" s="1"/>
  <c r="D184" i="2"/>
  <c r="D183" i="2" s="1"/>
  <c r="D180" i="2"/>
  <c r="D179" i="2" s="1"/>
  <c r="D178" i="2" s="1"/>
  <c r="F178" i="2" s="1"/>
  <c r="D165" i="2"/>
  <c r="D158" i="2"/>
  <c r="D154" i="2"/>
  <c r="D150" i="2"/>
  <c r="D149" i="2" s="1"/>
  <c r="D148" i="2" s="1"/>
  <c r="F148" i="2" s="1"/>
  <c r="D142" i="2"/>
  <c r="D126" i="2"/>
  <c r="D122" i="2"/>
  <c r="D121" i="2" s="1"/>
  <c r="F121" i="2" s="1"/>
  <c r="E118" i="2"/>
  <c r="D118" i="2"/>
  <c r="E93" i="2"/>
  <c r="E92" i="2" s="1"/>
  <c r="F104" i="2"/>
  <c r="E101" i="2"/>
  <c r="D101" i="2"/>
  <c r="D89" i="2"/>
  <c r="D88" i="2" s="1"/>
  <c r="F88" i="2" s="1"/>
  <c r="E81" i="2"/>
  <c r="E80" i="2" s="1"/>
  <c r="D81" i="2"/>
  <c r="E76" i="2"/>
  <c r="D77" i="2"/>
  <c r="D76" i="2" s="1"/>
  <c r="E72" i="2"/>
  <c r="E71" i="2" s="1"/>
  <c r="D72" i="2"/>
  <c r="D71" i="2" s="1"/>
  <c r="D66" i="2"/>
  <c r="E64" i="2"/>
  <c r="D64" i="2"/>
  <c r="E60" i="2"/>
  <c r="D60" i="2"/>
  <c r="E55" i="2"/>
  <c r="E54" i="2" s="1"/>
  <c r="D55" i="2"/>
  <c r="D48" i="2"/>
  <c r="D46" i="2" s="1"/>
  <c r="F46" i="2" s="1"/>
  <c r="E41" i="2"/>
  <c r="E40" i="2" s="1"/>
  <c r="D42" i="2"/>
  <c r="E227" i="2"/>
  <c r="E226" i="2" s="1"/>
  <c r="D227" i="2"/>
  <c r="D226" i="2" s="1"/>
  <c r="D225" i="2" s="1"/>
  <c r="E232" i="2"/>
  <c r="E231" i="2" s="1"/>
  <c r="E230" i="2" s="1"/>
  <c r="D232" i="2"/>
  <c r="D237" i="2"/>
  <c r="E237" i="2"/>
  <c r="E236" i="2" s="1"/>
  <c r="D242" i="2"/>
  <c r="D241" i="2" s="1"/>
  <c r="E246" i="2"/>
  <c r="D246" i="2"/>
  <c r="D252" i="2"/>
  <c r="D251" i="2" s="1"/>
  <c r="D256" i="2"/>
  <c r="F256" i="2" s="1"/>
  <c r="D259" i="2"/>
  <c r="D261" i="2"/>
  <c r="D221" i="2" s="1"/>
  <c r="F221" i="2" s="1"/>
  <c r="E288" i="2"/>
  <c r="E281" i="2" s="1"/>
  <c r="D292" i="2"/>
  <c r="D288" i="2" s="1"/>
  <c r="D281" i="2" s="1"/>
  <c r="D296" i="2"/>
  <c r="D295" i="2" s="1"/>
  <c r="E312" i="2"/>
  <c r="E327" i="2"/>
  <c r="D304" i="2"/>
  <c r="D307" i="2"/>
  <c r="D310" i="2"/>
  <c r="F310" i="2" s="1"/>
  <c r="D313" i="2"/>
  <c r="F313" i="2" s="1"/>
  <c r="D314" i="2"/>
  <c r="F314" i="2" s="1"/>
  <c r="D317" i="2"/>
  <c r="F317" i="2" s="1"/>
  <c r="D320" i="2"/>
  <c r="F320" i="2" s="1"/>
  <c r="D302" i="2"/>
  <c r="D323" i="2"/>
  <c r="D322" i="2" s="1"/>
  <c r="D321" i="2" s="1"/>
  <c r="F321" i="2" s="1"/>
  <c r="D327" i="2"/>
  <c r="E330" i="2"/>
  <c r="D332" i="2"/>
  <c r="D335" i="2"/>
  <c r="D316" i="2" s="1"/>
  <c r="F316" i="2" s="1"/>
  <c r="D338" i="2"/>
  <c r="F338" i="2" s="1"/>
  <c r="E345" i="2"/>
  <c r="E306" i="2" s="1"/>
  <c r="D345" i="2"/>
  <c r="D306" i="2" s="1"/>
  <c r="D350" i="2"/>
  <c r="D349" i="2" s="1"/>
  <c r="F349" i="2" s="1"/>
  <c r="D358" i="2"/>
  <c r="D357" i="2"/>
  <c r="E356" i="2"/>
  <c r="D356" i="2"/>
  <c r="D355" i="2"/>
  <c r="F355" i="2" s="1"/>
  <c r="E362" i="2"/>
  <c r="E361" i="2" s="1"/>
  <c r="F361" i="2" s="1"/>
  <c r="D360" i="2"/>
  <c r="D366" i="2"/>
  <c r="E366" i="2"/>
  <c r="E365" i="2" s="1"/>
  <c r="E364" i="2" s="1"/>
  <c r="E376" i="2"/>
  <c r="E375" i="2" s="1"/>
  <c r="D376" i="2"/>
  <c r="D375" i="2" s="1"/>
  <c r="D374" i="2" s="1"/>
  <c r="E59" i="2" l="1"/>
  <c r="F59" i="2" s="1"/>
  <c r="E26" i="2"/>
  <c r="D59" i="2"/>
  <c r="D26" i="2"/>
  <c r="E25" i="2"/>
  <c r="E235" i="2"/>
  <c r="E215" i="2"/>
  <c r="E70" i="2"/>
  <c r="D311" i="2"/>
  <c r="D294" i="2"/>
  <c r="F294" i="2" s="1"/>
  <c r="D110" i="2"/>
  <c r="D109" i="2" s="1"/>
  <c r="E326" i="2"/>
  <c r="E325" i="2" s="1"/>
  <c r="E311" i="2"/>
  <c r="E308" i="2" s="1"/>
  <c r="F177" i="2"/>
  <c r="F205" i="2"/>
  <c r="E209" i="2"/>
  <c r="E208" i="2" s="1"/>
  <c r="E374" i="2"/>
  <c r="E373" i="2" s="1"/>
  <c r="E372" i="2" s="1"/>
  <c r="F278" i="2"/>
  <c r="F271" i="2"/>
  <c r="F269" i="2"/>
  <c r="E117" i="2"/>
  <c r="E110" i="2"/>
  <c r="D303" i="2"/>
  <c r="F303" i="2" s="1"/>
  <c r="F277" i="2"/>
  <c r="F270" i="2"/>
  <c r="F266" i="2"/>
  <c r="F210" i="2"/>
  <c r="D326" i="2"/>
  <c r="D325" i="2" s="1"/>
  <c r="E245" i="2"/>
  <c r="E244" i="2" s="1"/>
  <c r="D240" i="2"/>
  <c r="F240" i="2" s="1"/>
  <c r="D203" i="2"/>
  <c r="F71" i="2"/>
  <c r="F312" i="2"/>
  <c r="F356" i="2"/>
  <c r="F359" i="2"/>
  <c r="F306" i="2"/>
  <c r="F64" i="2"/>
  <c r="F170" i="2"/>
  <c r="F251" i="2"/>
  <c r="F218" i="2"/>
  <c r="F217" i="2"/>
  <c r="D153" i="2"/>
  <c r="F153" i="2" s="1"/>
  <c r="D130" i="2"/>
  <c r="F130" i="2" s="1"/>
  <c r="F19" i="2"/>
  <c r="F18" i="2"/>
  <c r="F76" i="2"/>
  <c r="F27" i="2"/>
  <c r="F376" i="2"/>
  <c r="F207" i="2"/>
  <c r="F179" i="2"/>
  <c r="F60" i="2"/>
  <c r="F101" i="2"/>
  <c r="F48" i="2"/>
  <c r="F295" i="2"/>
  <c r="F252" i="2"/>
  <c r="F66" i="2"/>
  <c r="F111" i="2"/>
  <c r="F206" i="2"/>
  <c r="E175" i="2"/>
  <c r="E174" i="2" s="1"/>
  <c r="D134" i="2"/>
  <c r="F134" i="2" s="1"/>
  <c r="F37" i="2"/>
  <c r="F322" i="2"/>
  <c r="F268" i="2"/>
  <c r="F180" i="2"/>
  <c r="D331" i="2"/>
  <c r="F331" i="2" s="1"/>
  <c r="F332" i="2"/>
  <c r="D279" i="2"/>
  <c r="F279" i="2" s="1"/>
  <c r="F292" i="2"/>
  <c r="D258" i="2"/>
  <c r="F258" i="2" s="1"/>
  <c r="F259" i="2"/>
  <c r="E225" i="2"/>
  <c r="F225" i="2" s="1"/>
  <c r="F226" i="2"/>
  <c r="D125" i="2"/>
  <c r="F126" i="2"/>
  <c r="F183" i="2"/>
  <c r="D32" i="2"/>
  <c r="D31" i="2" s="1"/>
  <c r="F33" i="2"/>
  <c r="F93" i="2"/>
  <c r="D373" i="2"/>
  <c r="D276" i="2"/>
  <c r="F289" i="2"/>
  <c r="D231" i="2"/>
  <c r="F232" i="2"/>
  <c r="D41" i="2"/>
  <c r="F42" i="2"/>
  <c r="D117" i="2"/>
  <c r="F118" i="2"/>
  <c r="D141" i="2"/>
  <c r="F142" i="2"/>
  <c r="D164" i="2"/>
  <c r="F164" i="2" s="1"/>
  <c r="F165" i="2"/>
  <c r="D186" i="2"/>
  <c r="F187" i="2"/>
  <c r="D197" i="2"/>
  <c r="F198" i="2"/>
  <c r="D114" i="2"/>
  <c r="D172" i="2"/>
  <c r="F172" i="2" s="1"/>
  <c r="F173" i="2"/>
  <c r="F375" i="2"/>
  <c r="F307" i="2"/>
  <c r="F24" i="2"/>
  <c r="D21" i="2"/>
  <c r="D16" i="2" s="1"/>
  <c r="F22" i="2"/>
  <c r="F28" i="2"/>
  <c r="F227" i="2"/>
  <c r="F72" i="2"/>
  <c r="D354" i="2"/>
  <c r="F366" i="2"/>
  <c r="D245" i="2"/>
  <c r="F246" i="2"/>
  <c r="D236" i="2"/>
  <c r="F237" i="2"/>
  <c r="D54" i="2"/>
  <c r="F54" i="2" s="1"/>
  <c r="F55" i="2"/>
  <c r="D80" i="2"/>
  <c r="F80" i="2" s="1"/>
  <c r="F81" i="2"/>
  <c r="D97" i="2"/>
  <c r="F98" i="2"/>
  <c r="D157" i="2"/>
  <c r="F158" i="2"/>
  <c r="D190" i="2"/>
  <c r="D189" i="2" s="1"/>
  <c r="F191" i="2"/>
  <c r="F92" i="2"/>
  <c r="F223" i="2"/>
  <c r="F220" i="2"/>
  <c r="F204" i="2"/>
  <c r="F36" i="2"/>
  <c r="F345" i="2"/>
  <c r="F184" i="2"/>
  <c r="F176" i="2"/>
  <c r="F362" i="2"/>
  <c r="F350" i="2"/>
  <c r="F267" i="2"/>
  <c r="F262" i="2"/>
  <c r="F242" i="2"/>
  <c r="F154" i="2"/>
  <c r="F150" i="2"/>
  <c r="F122" i="2"/>
  <c r="F89" i="2"/>
  <c r="F34" i="2"/>
  <c r="E21" i="2"/>
  <c r="E16" i="2" s="1"/>
  <c r="F335" i="2"/>
  <c r="F327" i="2"/>
  <c r="F323" i="2"/>
  <c r="F296" i="2"/>
  <c r="F261" i="2"/>
  <c r="F241" i="2"/>
  <c r="F149" i="2"/>
  <c r="F77" i="2"/>
  <c r="E91" i="2"/>
  <c r="E169" i="2"/>
  <c r="D216" i="2"/>
  <c r="D47" i="2"/>
  <c r="F47" i="2" s="1"/>
  <c r="E203" i="2"/>
  <c r="D175" i="2"/>
  <c r="D174" i="2" s="1"/>
  <c r="D222" i="2"/>
  <c r="F222" i="2" s="1"/>
  <c r="D169" i="2"/>
  <c r="E190" i="2"/>
  <c r="D209" i="2"/>
  <c r="E216" i="2"/>
  <c r="E276" i="2"/>
  <c r="D219" i="2"/>
  <c r="F219" i="2" s="1"/>
  <c r="D344" i="2"/>
  <c r="D340" i="2" s="1"/>
  <c r="E275" i="2"/>
  <c r="E265" i="2" s="1"/>
  <c r="D116" i="2"/>
  <c r="D103" i="2"/>
  <c r="F103" i="2" s="1"/>
  <c r="D255" i="2"/>
  <c r="F255" i="2" s="1"/>
  <c r="D63" i="2"/>
  <c r="E63" i="2"/>
  <c r="E358" i="2"/>
  <c r="F358" i="2" s="1"/>
  <c r="D309" i="2"/>
  <c r="D308" i="2" s="1"/>
  <c r="E354" i="2"/>
  <c r="F288" i="2"/>
  <c r="E360" i="2"/>
  <c r="E352" i="2" s="1"/>
  <c r="E357" i="2"/>
  <c r="F357" i="2" s="1"/>
  <c r="D319" i="2"/>
  <c r="F319" i="2" s="1"/>
  <c r="E353" i="2"/>
  <c r="D334" i="2"/>
  <c r="F334" i="2" s="1"/>
  <c r="E344" i="2"/>
  <c r="E305" i="2" s="1"/>
  <c r="D337" i="2"/>
  <c r="F337" i="2" s="1"/>
  <c r="D365" i="2"/>
  <c r="D18" i="5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5" i="5" s="1"/>
  <c r="D20" i="5"/>
  <c r="E53" i="2" l="1"/>
  <c r="E15" i="2"/>
  <c r="F97" i="2"/>
  <c r="D25" i="2"/>
  <c r="F25" i="2" s="1"/>
  <c r="F117" i="2"/>
  <c r="E168" i="2"/>
  <c r="E189" i="2"/>
  <c r="E167" i="2" s="1"/>
  <c r="E116" i="2"/>
  <c r="E108" i="2" s="1"/>
  <c r="D15" i="2"/>
  <c r="E109" i="2"/>
  <c r="F109" i="2" s="1"/>
  <c r="F374" i="2"/>
  <c r="F203" i="2"/>
  <c r="F326" i="2"/>
  <c r="E25" i="5"/>
  <c r="E24" i="5" s="1"/>
  <c r="D70" i="2"/>
  <c r="F70" i="2" s="1"/>
  <c r="D215" i="2"/>
  <c r="F215" i="2" s="1"/>
  <c r="D156" i="2"/>
  <c r="F156" i="2" s="1"/>
  <c r="E202" i="2"/>
  <c r="F17" i="2"/>
  <c r="D152" i="2"/>
  <c r="F152" i="2" s="1"/>
  <c r="D129" i="2"/>
  <c r="F129" i="2" s="1"/>
  <c r="F354" i="2"/>
  <c r="F276" i="2"/>
  <c r="F110" i="2"/>
  <c r="F189" i="2"/>
  <c r="F190" i="2"/>
  <c r="D202" i="2"/>
  <c r="F245" i="2"/>
  <c r="F26" i="2"/>
  <c r="D113" i="2"/>
  <c r="F113" i="2" s="1"/>
  <c r="F114" i="2"/>
  <c r="D171" i="2"/>
  <c r="F171" i="2" s="1"/>
  <c r="F186" i="2"/>
  <c r="E201" i="2"/>
  <c r="D168" i="2"/>
  <c r="D140" i="2"/>
  <c r="F140" i="2" s="1"/>
  <c r="F141" i="2"/>
  <c r="F41" i="2"/>
  <c r="D40" i="2"/>
  <c r="F40" i="2" s="1"/>
  <c r="F325" i="2"/>
  <c r="D305" i="2"/>
  <c r="F344" i="2"/>
  <c r="F169" i="2"/>
  <c r="F157" i="2"/>
  <c r="D235" i="2"/>
  <c r="F235" i="2" s="1"/>
  <c r="F236" i="2"/>
  <c r="D196" i="2"/>
  <c r="F196" i="2" s="1"/>
  <c r="F197" i="2"/>
  <c r="F31" i="2"/>
  <c r="F32" i="2"/>
  <c r="D124" i="2"/>
  <c r="F124" i="2" s="1"/>
  <c r="F125" i="2"/>
  <c r="D353" i="2"/>
  <c r="F353" i="2" s="1"/>
  <c r="F365" i="2"/>
  <c r="F347" i="2"/>
  <c r="F116" i="2"/>
  <c r="D182" i="2"/>
  <c r="D208" i="2"/>
  <c r="F208" i="2" s="1"/>
  <c r="F209" i="2"/>
  <c r="F174" i="2"/>
  <c r="F175" i="2"/>
  <c r="F216" i="2"/>
  <c r="F21" i="2"/>
  <c r="F136" i="2"/>
  <c r="F137" i="2"/>
  <c r="D230" i="2"/>
  <c r="F230" i="2" s="1"/>
  <c r="F231" i="2"/>
  <c r="D372" i="2"/>
  <c r="F372" i="2" s="1"/>
  <c r="F373" i="2"/>
  <c r="F360" i="2"/>
  <c r="F308" i="2"/>
  <c r="F309" i="2"/>
  <c r="D53" i="2"/>
  <c r="F53" i="2" s="1"/>
  <c r="F63" i="2"/>
  <c r="D91" i="2"/>
  <c r="F91" i="2" s="1"/>
  <c r="F281" i="2"/>
  <c r="D275" i="2"/>
  <c r="D265" i="2" s="1"/>
  <c r="D244" i="2"/>
  <c r="D318" i="2"/>
  <c r="F318" i="2" s="1"/>
  <c r="F304" i="2"/>
  <c r="D330" i="2"/>
  <c r="F330" i="2" s="1"/>
  <c r="D315" i="2"/>
  <c r="F315" i="2" s="1"/>
  <c r="F311" i="2"/>
  <c r="D364" i="2"/>
  <c r="D17" i="5"/>
  <c r="E15" i="5"/>
  <c r="D24" i="5"/>
  <c r="F168" i="2" l="1"/>
  <c r="F24" i="5"/>
  <c r="F25" i="5"/>
  <c r="F202" i="2"/>
  <c r="F14" i="5"/>
  <c r="E13" i="5"/>
  <c r="F244" i="2"/>
  <c r="F16" i="2"/>
  <c r="D301" i="2"/>
  <c r="F305" i="2"/>
  <c r="D108" i="2"/>
  <c r="F108" i="2" s="1"/>
  <c r="D352" i="2"/>
  <c r="F352" i="2" s="1"/>
  <c r="F364" i="2"/>
  <c r="E342" i="2"/>
  <c r="F343" i="2"/>
  <c r="F265" i="2"/>
  <c r="F275" i="2"/>
  <c r="D128" i="2"/>
  <c r="F128" i="2" s="1"/>
  <c r="D167" i="2"/>
  <c r="F167" i="2" s="1"/>
  <c r="F182" i="2"/>
  <c r="D201" i="2"/>
  <c r="F201" i="2" s="1"/>
  <c r="D15" i="5"/>
  <c r="D13" i="5"/>
  <c r="F13" i="5" l="1"/>
  <c r="F15" i="2"/>
  <c r="D13" i="2"/>
  <c r="E341" i="2"/>
  <c r="F342" i="2"/>
  <c r="F28" i="1"/>
  <c r="F29" i="1"/>
  <c r="F172" i="1"/>
  <c r="F173" i="1"/>
  <c r="F174" i="1"/>
  <c r="F175" i="1"/>
  <c r="F176" i="1"/>
  <c r="F197" i="1"/>
  <c r="F204" i="1"/>
  <c r="F212" i="1"/>
  <c r="F213" i="1"/>
  <c r="F218" i="1"/>
  <c r="E302" i="2" l="1"/>
  <c r="E301" i="2" s="1"/>
  <c r="E340" i="2"/>
  <c r="F340" i="2" s="1"/>
  <c r="F341" i="2"/>
  <c r="F302" i="2"/>
  <c r="E13" i="2" l="1"/>
  <c r="F301" i="2"/>
  <c r="E378" i="2" l="1"/>
  <c r="F13" i="2"/>
</calcChain>
</file>

<file path=xl/sharedStrings.xml><?xml version="1.0" encoding="utf-8"?>
<sst xmlns="http://schemas.openxmlformats.org/spreadsheetml/2006/main" count="2027" uniqueCount="917">
  <si>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</si>
  <si>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</si>
  <si>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</si>
  <si>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</si>
  <si>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</si>
  <si>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</si>
  <si>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</si>
  <si>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</si>
  <si>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</si>
  <si>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</si>
  <si>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</si>
  <si>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</si>
  <si>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</si>
  <si>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</si>
  <si>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</si>
  <si>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</si>
  <si>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</si>
  <si>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</si>
  <si>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</si>
  <si>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</si>
  <si>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</si>
  <si>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</si>
  <si>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</si>
  <si>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</si>
  <si>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</si>
  <si>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</si>
  <si>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</si>
  <si>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</si>
  <si>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</si>
  <si>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</si>
  <si>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</si>
  <si>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</si>
  <si>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</si>
  <si>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</si>
  <si>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</si>
  <si>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</si>
  <si>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</si>
  <si>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</si>
  <si>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</si>
  <si>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</si>
  <si>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</si>
  <si>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</si>
  <si>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</si>
  <si>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</si>
  <si>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</si>
  <si>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</si>
  <si>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</si>
  <si>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</si>
  <si>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</si>
  <si>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</si>
  <si>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</si>
  <si>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</si>
  <si>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</si>
  <si>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</si>
  <si>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</si>
  <si>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</si>
  <si>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</si>
  <si>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</si>
  <si>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</si>
  <si>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</si>
  <si>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</si>
  <si>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</si>
  <si>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</si>
  <si>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</si>
  <si>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</si>
  <si>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</si>
  <si>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</si>
  <si>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</si>
  <si>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</si>
  <si>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</si>
  <si>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</si>
  <si>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</si>
  <si>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</si>
  <si>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</si>
  <si>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</si>
  <si>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</si>
  <si>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</si>
  <si>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</si>
  <si>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</si>
  <si>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</si>
  <si>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</si>
  <si>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</si>
  <si>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</si>
  <si>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</si>
  <si>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</si>
  <si>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</si>
  <si>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</si>
  <si>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</si>
  <si>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</si>
  <si>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</si>
  <si>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</si>
  <si>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</si>
  <si>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</si>
  <si>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</si>
  <si>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</si>
  <si>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</si>
  <si>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</si>
  <si>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</si>
  <si>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</si>
  <si>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</si>
  <si>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</si>
  <si>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</si>
  <si>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</si>
  <si>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</si>
  <si>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</si>
  <si>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</si>
  <si>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</si>
  <si>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</si>
  <si>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</si>
  <si>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</si>
  <si>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</si>
  <si>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</si>
  <si>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</si>
  <si>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</si>
  <si>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</si>
  <si>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</si>
  <si>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</si>
  <si>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</si>
  <si>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</si>
  <si>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</si>
  <si>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</si>
  <si>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</si>
  <si>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</si>
  <si>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</si>
  <si>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</si>
  <si>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</si>
  <si>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</si>
  <si>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</si>
  <si>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</si>
  <si>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</si>
  <si>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</si>
  <si>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</si>
  <si>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</si>
  <si>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</si>
  <si>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</si>
  <si>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</si>
  <si>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</si>
  <si>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</si>
  <si>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</si>
  <si>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</si>
  <si>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</si>
  <si>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</si>
  <si>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</si>
  <si>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</si>
  <si>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</si>
  <si>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</si>
  <si>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</si>
  <si>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</si>
  <si>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</si>
  <si>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</si>
  <si>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</si>
  <si>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</si>
  <si>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</si>
  <si>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</si>
  <si>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</si>
  <si>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</si>
  <si>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</si>
  <si>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</si>
  <si>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</si>
  <si>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</si>
  <si>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</si>
  <si>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</si>
  <si>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</si>
  <si>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</si>
  <si>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</si>
  <si>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</si>
  <si>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</si>
  <si>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</si>
  <si>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</si>
  <si>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</si>
  <si>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</si>
  <si>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</si>
  <si>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</si>
  <si>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</si>
  <si>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</si>
  <si>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</si>
  <si>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</si>
  <si>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</si>
  <si>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</si>
  <si>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</si>
  <si>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</si>
  <si>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</si>
  <si>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</si>
  <si>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</si>
  <si>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</si>
  <si>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</si>
  <si>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</si>
  <si>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</si>
  <si>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</si>
  <si>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</si>
  <si>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</si>
  <si>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</si>
  <si>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</si>
  <si>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</si>
  <si>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</si>
  <si>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</si>
  <si>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</si>
  <si>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</si>
  <si>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</si>
  <si>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</si>
  <si>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</si>
  <si>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</si>
  <si>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</si>
  <si>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</si>
  <si>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</si>
  <si>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</si>
  <si>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</si>
  <si>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</si>
  <si>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</si>
  <si>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</si>
  <si>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</si>
  <si>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</si>
  <si>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</si>
  <si>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</si>
  <si>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</si>
  <si>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</si>
  <si>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</si>
  <si>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</si>
  <si>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</si>
  <si>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</si>
  <si>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</si>
  <si>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</si>
  <si>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</si>
  <si>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</si>
  <si>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</si>
  <si>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</si>
  <si>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</si>
  <si>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</si>
  <si>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</si>
  <si>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</si>
  <si>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</si>
  <si>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</si>
  <si>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</si>
  <si>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</si>
  <si>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</si>
  <si>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</si>
  <si>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</si>
  <si>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</si>
  <si>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</si>
  <si>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</si>
  <si>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</si>
  <si>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</si>
  <si>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</si>
  <si>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</si>
  <si>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</si>
  <si>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</si>
  <si>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</si>
  <si>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</si>
  <si>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</si>
  <si>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</si>
  <si>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</si>
  <si>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</si>
  <si>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</si>
  <si>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</si>
  <si>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</si>
  <si>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</si>
  <si>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</si>
  <si>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</si>
  <si>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</si>
  <si>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</si>
  <si>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</si>
  <si>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</si>
  <si>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</si>
  <si>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</si>
  <si>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</si>
  <si>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</si>
  <si>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</si>
  <si>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</si>
  <si>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</si>
  <si>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</si>
  <si>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</si>
  <si>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</si>
  <si>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</si>
  <si>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</si>
  <si>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</si>
  <si>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</si>
  <si>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</si>
  <si>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</si>
  <si>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</si>
  <si>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</si>
  <si>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</si>
  <si>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</si>
  <si>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</si>
  <si>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</si>
  <si>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</si>
  <si>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</si>
  <si>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</si>
  <si>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</si>
  <si>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</si>
  <si>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</si>
  <si>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</si>
  <si>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</si>
  <si>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</si>
  <si>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</si>
  <si>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</si>
  <si>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</si>
  <si>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</si>
  <si>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</si>
  <si>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</si>
  <si>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</si>
  <si>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</si>
  <si>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</si>
  <si>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</si>
  <si>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</si>
  <si>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</si>
  <si>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</si>
  <si>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</si>
  <si>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</si>
  <si>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</si>
  <si>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</si>
  <si>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</si>
  <si>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</si>
  <si>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</si>
  <si>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</si>
  <si>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</si>
  <si>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</si>
  <si>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</si>
  <si>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</si>
  <si>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</si>
  <si>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</si>
  <si>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</si>
  <si>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</si>
  <si>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</si>
  <si>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</si>
  <si>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</si>
  <si>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</si>
  <si>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</si>
  <si>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</si>
  <si>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</si>
  <si>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</si>
  <si>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</si>
  <si>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</si>
  <si>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</si>
  <si>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</si>
  <si>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</si>
  <si>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</si>
  <si>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</si>
  <si>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</si>
  <si>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</si>
  <si>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</si>
  <si>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</si>
  <si>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</si>
  <si>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</si>
  <si>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</si>
  <si>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</si>
  <si>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</si>
  <si>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</si>
  <si>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</si>
  <si>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</si>
  <si>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</si>
  <si>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</si>
  <si>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</si>
  <si>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</si>
  <si>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</si>
  <si>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</si>
  <si>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</si>
  <si>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</si>
  <si>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</si>
  <si>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</si>
  <si>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</si>
  <si>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</si>
  <si>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</si>
  <si>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</si>
  <si>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</si>
  <si>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</si>
  <si>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</si>
  <si>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</si>
  <si>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</si>
  <si>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</si>
  <si>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</si>
  <si>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</si>
  <si>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</si>
  <si>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</si>
  <si>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</si>
  <si>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</si>
  <si>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</si>
  <si>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</si>
  <si>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</si>
  <si>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</si>
  <si>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</si>
  <si>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</si>
  <si>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</si>
  <si>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</si>
  <si>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</si>
  <si>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</si>
  <si>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</si>
  <si>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</si>
  <si>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</si>
  <si>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</si>
  <si>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</si>
  <si>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</si>
  <si>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</si>
  <si>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</si>
  <si>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</si>
  <si>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</si>
  <si>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</si>
  <si>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</si>
  <si>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</si>
  <si>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</si>
  <si>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</si>
  <si>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</si>
  <si>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</si>
  <si>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</si>
  <si>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</si>
  <si>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</si>
  <si>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</si>
  <si>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</si>
  <si>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</si>
  <si>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</si>
  <si>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</si>
  <si>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</si>
  <si>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</si>
  <si>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</si>
  <si>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</si>
  <si>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</si>
  <si>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</si>
  <si>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</si>
  <si>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</si>
  <si>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</si>
  <si>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</si>
  <si>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</si>
  <si>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</si>
  <si>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</si>
  <si>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</si>
  <si>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</si>
  <si>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</si>
  <si>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</si>
  <si>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</si>
  <si>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</si>
  <si>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</si>
  <si>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</si>
  <si>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</si>
  <si>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</si>
  <si>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</si>
  <si>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</si>
  <si>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</si>
  <si>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</si>
  <si>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</si>
  <si>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</si>
  <si>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</si>
  <si>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</si>
  <si>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</si>
  <si>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</si>
  <si>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</si>
  <si>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</si>
  <si>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</si>
  <si>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</si>
  <si>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</si>
  <si>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</si>
  <si>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</si>
  <si>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</si>
  <si>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</si>
  <si>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</si>
  <si>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</si>
  <si>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</si>
  <si>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</si>
  <si>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</si>
  <si>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</si>
  <si>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</si>
  <si>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</si>
  <si>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</si>
  <si>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</si>
  <si>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</si>
  <si>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</si>
  <si>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</si>
  <si>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</si>
  <si>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</si>
  <si>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</si>
  <si>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</si>
  <si>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</si>
  <si>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</si>
  <si>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</si>
  <si>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</si>
  <si>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</si>
  <si>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</si>
  <si>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</si>
  <si>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</si>
  <si>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</si>
  <si>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</si>
  <si>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</si>
  <si>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</si>
  <si>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</si>
  <si>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</si>
  <si>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</si>
  <si>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</si>
  <si>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</si>
  <si>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</si>
  <si>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</si>
  <si>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</si>
  <si>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</si>
  <si>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</si>
  <si>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</si>
  <si>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</si>
  <si>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</si>
  <si>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</si>
  <si>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</si>
  <si>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</si>
  <si>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</si>
  <si>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</si>
  <si>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</si>
  <si>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</si>
  <si>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</si>
  <si>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</si>
  <si>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</si>
  <si>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</si>
  <si>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</si>
  <si>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</si>
  <si>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</si>
  <si>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</si>
  <si>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</si>
  <si>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</si>
  <si>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</si>
  <si>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</si>
  <si>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</si>
  <si>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</si>
  <si>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</si>
  <si>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</si>
  <si>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</si>
  <si>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</si>
  <si>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</si>
  <si>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</si>
  <si>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</si>
  <si>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</si>
  <si>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</si>
  <si>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</si>
  <si>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</si>
  <si>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</si>
  <si>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</si>
  <si>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</si>
  <si>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</si>
  <si>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</si>
  <si>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</si>
  <si>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</si>
  <si>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</si>
  <si>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</si>
  <si>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</si>
  <si>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</si>
  <si>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</si>
  <si>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</si>
  <si>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</si>
  <si>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</si>
  <si>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</si>
  <si>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</si>
  <si>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</si>
  <si>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</si>
  <si>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</si>
  <si>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</si>
  <si>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</si>
  <si>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</si>
  <si>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</si>
  <si>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</si>
  <si>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</si>
  <si>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</si>
  <si>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</si>
  <si>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</si>
  <si>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</si>
  <si>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</si>
  <si>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</si>
  <si>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</si>
  <si>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</si>
  <si>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</si>
  <si>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</si>
  <si>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</si>
  <si>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</si>
  <si>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</si>
  <si>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</si>
  <si>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</si>
  <si>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</si>
  <si>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</si>
  <si>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</si>
  <si>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</si>
  <si>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</si>
  <si>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</si>
  <si>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</si>
  <si>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</si>
  <si>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</si>
  <si>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</si>
  <si>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</si>
  <si>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</si>
  <si>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</si>
  <si>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</si>
  <si>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</si>
  <si>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</si>
  <si>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</si>
  <si>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</si>
  <si>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</si>
  <si>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</si>
  <si>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</si>
  <si>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</si>
  <si>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</si>
  <si>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</si>
  <si>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</si>
  <si>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</si>
  <si>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</si>
  <si>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</si>
  <si>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</si>
  <si>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</si>
  <si>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</si>
  <si>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</si>
  <si>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</si>
  <si>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</si>
  <si>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</si>
  <si>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</si>
  <si>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</si>
  <si>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</si>
  <si>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</si>
  <si>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</si>
  <si>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</si>
  <si>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</si>
  <si>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</si>
  <si>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</si>
  <si>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</si>
  <si>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</si>
  <si>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</si>
  <si>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</si>
  <si>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</si>
  <si>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</si>
  <si>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</si>
  <si>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</si>
  <si>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</si>
  <si>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</si>
  <si>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</si>
  <si>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</si>
  <si>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</si>
  <si>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</si>
  <si>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</si>
  <si>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</si>
  <si>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</si>
  <si>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</si>
  <si>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</si>
  <si>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000 0100 0000000000 300 </t>
  </si>
  <si>
    <t xml:space="preserve">000 0100 0000000000 360 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</si>
  <si>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</si>
  <si>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</si>
  <si>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</si>
  <si>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</si>
  <si>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</si>
  <si>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</si>
  <si>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</si>
  <si>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</si>
  <si>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</si>
  <si>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</si>
  <si>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</si>
  <si>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</si>
  <si>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</si>
  <si>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</si>
  <si>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</si>
  <si>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</si>
  <si>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</si>
  <si>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</si>
  <si>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</si>
  <si>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</si>
  <si>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875 11610123010000140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</si>
  <si>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</si>
  <si>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</si>
  <si>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</si>
  <si>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</si>
  <si>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</si>
  <si>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</si>
  <si>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</si>
  <si>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</si>
  <si>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</si>
  <si>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</si>
  <si>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</si>
  <si>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</si>
  <si>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</si>
  <si>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</si>
  <si>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</si>
  <si>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</si>
  <si>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</si>
  <si>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</si>
  <si>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</si>
  <si>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</si>
  <si>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</si>
  <si>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</si>
  <si>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</si>
  <si>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</si>
  <si>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</si>
  <si>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</si>
  <si>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</si>
  <si>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</si>
  <si>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</si>
  <si>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</si>
  <si>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000 11406010000000430</t>
  </si>
  <si>
    <t>00011402040040000410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</si>
  <si>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</si>
  <si>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</si>
  <si>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</si>
  <si>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</si>
  <si>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</si>
  <si>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</si>
  <si>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</si>
  <si>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</si>
  <si>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</si>
  <si>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</si>
  <si>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</si>
  <si>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</si>
  <si>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</si>
  <si>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</si>
  <si>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</si>
  <si>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</si>
  <si>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</si>
  <si>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</si>
  <si>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 xml:space="preserve">000 0113 0000000000 853 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</si>
  <si>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</si>
  <si>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</si>
  <si>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</si>
  <si>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</si>
  <si>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Лесное хозяйство</t>
  </si>
  <si>
    <t xml:space="preserve">000 0709 0000000000 853 </t>
  </si>
  <si>
    <t xml:space="preserve">000 0801 0000000000 400 </t>
  </si>
  <si>
    <t xml:space="preserve">000 0801 0000000000 410 </t>
  </si>
  <si>
    <t xml:space="preserve">000 0801 0000000000 414 </t>
  </si>
  <si>
    <t xml:space="preserve">000 0800 0000000000 400 </t>
  </si>
  <si>
    <t xml:space="preserve">000 0800 0000000000 410 </t>
  </si>
  <si>
    <t xml:space="preserve">000 0800 0000000000 414 </t>
  </si>
  <si>
    <t>Налог, взимаемый в связи с применением упрощенной системы налогообложения</t>
  </si>
  <si>
    <t>000 10501000000000110</t>
  </si>
  <si>
    <t>182 10501011012100110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</si>
  <si>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</si>
  <si>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</si>
  <si>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</si>
  <si>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</si>
  <si>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</si>
  <si>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</si>
  <si>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</si>
  <si>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</si>
  <si>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</si>
  <si>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000 10606000000000110</t>
  </si>
  <si>
    <t xml:space="preserve">Земельный налог </t>
  </si>
  <si>
    <t>000 10606030000000110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</si>
  <si>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</si>
  <si>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</si>
  <si>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</si>
  <si>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</si>
  <si>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048 11201030016000120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</si>
  <si>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</si>
  <si>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</si>
  <si>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</si>
  <si>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компенсации затрат государства</t>
  </si>
  <si>
    <t>000 11302000000000130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</si>
  <si>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</si>
  <si>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</si>
  <si>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000 11406000000000430</t>
  </si>
  <si>
    <t>Доходы от продажи земельных участков, находящихся в государственной и муниципальной собственности</t>
  </si>
  <si>
    <t>000 11500000000000000</t>
  </si>
  <si>
    <t>АДМИНИСТРАТИВНЫЕ ПЛАТЕЖИ И СБОРЫ</t>
  </si>
  <si>
    <t>000 11502000000000140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</si>
  <si>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</si>
  <si>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000 11502040040000140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</si>
  <si>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</si>
  <si>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923 11502040040000140</t>
  </si>
  <si>
    <t>000 11601000010000140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</si>
  <si>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</si>
  <si>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000 11610000000000140</t>
  </si>
  <si>
    <t>Платежи в целях возмещения причиненного ущерба (убытков)</t>
  </si>
  <si>
    <t>000 11610120000000140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</si>
  <si>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</si>
  <si>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000 1160120001000140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</si>
  <si>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</si>
  <si>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322 11610123010000140</t>
  </si>
  <si>
    <t>852 11610123010000140</t>
  </si>
  <si>
    <t>Субсидии бюджетам бюджетной системы Российской Федерации (межбюджетные субсидии)</t>
  </si>
  <si>
    <t>000 20220000000000150</t>
  </si>
  <si>
    <t>000 20229999000000150</t>
  </si>
  <si>
    <t>923 20229999040000150</t>
  </si>
  <si>
    <t>Прочие субсидии</t>
  </si>
  <si>
    <t>Прочие субсидии бюджетам городских округов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</si>
  <si>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</si>
  <si>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</si>
  <si>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</si>
  <si>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</si>
  <si>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</si>
  <si>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</si>
  <si>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000 20239999000000150</t>
  </si>
  <si>
    <t>000 21935118040000150</t>
  </si>
  <si>
    <t>000 21960010040000150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</si>
  <si>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</si>
  <si>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</si>
  <si>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
</t>
  </si>
  <si>
    <t xml:space="preserve">000 21800000040000150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</si>
  <si>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</si>
  <si>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
</t>
  </si>
  <si>
    <t xml:space="preserve">975 21800000040000150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</si>
  <si>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</si>
  <si>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</si>
  <si>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182 10102000010000110</t>
  </si>
  <si>
    <t>923 21800000040000150</t>
  </si>
  <si>
    <t>975 20229999040000150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</si>
  <si>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</si>
  <si>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</si>
  <si>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182 10503000010000110</t>
  </si>
  <si>
    <t>182 10503010010000110</t>
  </si>
  <si>
    <t>000 20225491000000150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</si>
  <si>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</si>
  <si>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</si>
  <si>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923 20225491040000150</t>
  </si>
  <si>
    <t>000 20700000000000150</t>
  </si>
  <si>
    <t>ПРОЧИЕ БЕЗВОЗМЕЗДНЫЕ ПОСТУПЛЕНИЯ</t>
  </si>
  <si>
    <t>923 20704050040000150</t>
  </si>
  <si>
    <t>Прочие безвозмездные поступления в бюджеты городских округов</t>
  </si>
  <si>
    <t>Главный бухгалтер</t>
  </si>
  <si>
    <t>С.К. Новинькова</t>
  </si>
  <si>
    <t>Периодичность: месячная</t>
  </si>
  <si>
    <t>923 11610123010000140</t>
  </si>
  <si>
    <t>000 11107010000000120</t>
  </si>
  <si>
    <t>923 11107014040000120</t>
  </si>
  <si>
    <t>923 10807173010000110</t>
  </si>
  <si>
    <t>000 10807000010000110</t>
  </si>
  <si>
    <t>182 10503010011000110</t>
  </si>
  <si>
    <t>182 10502020022100110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</si>
  <si>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</si>
  <si>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</si>
  <si>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</si>
  <si>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</si>
  <si>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</si>
  <si>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</si>
  <si>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</si>
  <si>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000 20225497000000150</t>
  </si>
  <si>
    <t xml:space="preserve"> 923 20225497040000150</t>
  </si>
  <si>
    <t>923 20225467040000150</t>
  </si>
  <si>
    <t>000 20225467000000150</t>
  </si>
  <si>
    <t xml:space="preserve"> 975 20220077040000150</t>
  </si>
  <si>
    <t>000 20220077000000150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</si>
  <si>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</si>
  <si>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</si>
  <si>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мероприятий по обеспечению жильем молодых семей</t>
  </si>
  <si>
    <t xml:space="preserve">000 0804 0000000000 200 </t>
  </si>
  <si>
    <t xml:space="preserve">000 0804 0000000000 240 </t>
  </si>
  <si>
    <t xml:space="preserve">000 0804 0000000000 244 </t>
  </si>
  <si>
    <t xml:space="preserve">000 0503 0000000000 600 </t>
  </si>
  <si>
    <t xml:space="preserve">000 0503 0000000000 610 </t>
  </si>
  <si>
    <t xml:space="preserve">000 0503 0000000000 612 </t>
  </si>
  <si>
    <t xml:space="preserve">000 0107 0000000000 880 </t>
  </si>
  <si>
    <t xml:space="preserve">000 0107 0000000000 800 </t>
  </si>
  <si>
    <t>Специальные расходы</t>
  </si>
  <si>
    <t xml:space="preserve">000 0100 0000000000 880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</si>
  <si>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</si>
  <si>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</si>
  <si>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</si>
  <si>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000 0700 0000000000 853 </t>
  </si>
  <si>
    <t>000 20225519040000150</t>
  </si>
  <si>
    <t xml:space="preserve"> 923 20225519040000150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</si>
  <si>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</si>
  <si>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</si>
  <si>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992 20216549040000150</t>
  </si>
  <si>
    <t>000 20216549000000150</t>
  </si>
  <si>
    <t>Дотации (гранты) бюджетам за достижение показателей деятельности органов местного самоуправления</t>
  </si>
  <si>
    <t>Дотации (гранты) бюджетам городских округов за достижение показателей деятельности органов местного самоуправления</t>
  </si>
  <si>
    <t>048 11610123010000140</t>
  </si>
  <si>
    <t xml:space="preserve"> 890 11601203010000140</t>
  </si>
  <si>
    <t xml:space="preserve"> 000 11601063010101 140</t>
  </si>
  <si>
    <t xml:space="preserve"> 890 11601063010101 140</t>
  </si>
  <si>
    <t xml:space="preserve"> 890 11601143019000140</t>
  </si>
  <si>
    <t xml:space="preserve"> 000 11601143010000140</t>
  </si>
  <si>
    <t xml:space="preserve"> 890 11601133019000140</t>
  </si>
  <si>
    <t xml:space="preserve"> 890 11601073010017140</t>
  </si>
  <si>
    <t xml:space="preserve"> 000 11601073010000140</t>
  </si>
  <si>
    <t xml:space="preserve"> 875 11601203019000140</t>
  </si>
  <si>
    <t xml:space="preserve"> 923 11301994040000130</t>
  </si>
  <si>
    <t xml:space="preserve"> 000 11301994040000130</t>
  </si>
  <si>
    <t>000 11301000000000130</t>
  </si>
  <si>
    <t xml:space="preserve"> 852 11105326040000120</t>
  </si>
  <si>
    <t xml:space="preserve"> 000 11105326040000120</t>
  </si>
  <si>
    <t>00011105300000000120</t>
  </si>
  <si>
    <t xml:space="preserve"> 823 10807150011000110</t>
  </si>
  <si>
    <t xml:space="preserve"> 000 10807150011000110</t>
  </si>
  <si>
    <t xml:space="preserve"> 182 10501011013000110</t>
  </si>
  <si>
    <t xml:space="preserve"> 182 10501012012100110</t>
  </si>
  <si>
    <t xml:space="preserve"> 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</si>
  <si>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</si>
  <si>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</si>
  <si>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</si>
  <si>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</si>
  <si>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</si>
  <si>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</si>
  <si>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</si>
  <si>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</si>
  <si>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00011301990000000130</t>
  </si>
  <si>
    <t>Прочие доходы от оказания платных услуг (работ)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</si>
  <si>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</si>
  <si>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</si>
  <si>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Государственная пошлина за выдачу разрешения на установку рекламной конструкции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</si>
  <si>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</si>
  <si>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 01.09.2020 г.</t>
  </si>
  <si>
    <t>Заместитель руководителя администрации 
городского округа «Вуктыл» - начальник 
Финансового управления администрации
городского округа «Вуктыл»</t>
  </si>
  <si>
    <t>В.А.Бабина</t>
  </si>
  <si>
    <t xml:space="preserve"> 923 20225555040000150</t>
  </si>
  <si>
    <t>992 20219999040000150</t>
  </si>
  <si>
    <t>Прочие дотации</t>
  </si>
  <si>
    <t>Прочие дотации бюджетам городских округов</t>
  </si>
  <si>
    <t>Прочие неналоговые доходы бюджетов городских округов</t>
  </si>
  <si>
    <t>Прочие неналоговые доходы</t>
  </si>
  <si>
    <t>923 11705040040000180</t>
  </si>
  <si>
    <t>000 11705000000000180</t>
  </si>
  <si>
    <t>000 20219999000000150</t>
  </si>
  <si>
    <t>923 11701040040000180</t>
  </si>
  <si>
    <t>000 11701000000000180</t>
  </si>
  <si>
    <t>00011700000000000000</t>
  </si>
  <si>
    <t xml:space="preserve"> 890 11601083010037140</t>
  </si>
  <si>
    <t xml:space="preserve"> 890 11601193010013140</t>
  </si>
  <si>
    <t xml:space="preserve"> 890 11601193019000140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</si>
  <si>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</si>
  <si>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</si>
  <si>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ПРОЧИЕ НЕНАЛОГОВЫЕ ДОХОДЫ</t>
  </si>
  <si>
    <t>Невыясненные поступления</t>
  </si>
  <si>
    <t>000 20225555000000150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</si>
  <si>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</si>
  <si>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</si>
  <si>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</si>
  <si>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 xml:space="preserve"> 000 11601083010000140</t>
  </si>
  <si>
    <t xml:space="preserve"> 000 11601190100000140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</si>
  <si>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</si>
  <si>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</si>
  <si>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И.о. руководителя финансово-экономической</t>
  </si>
  <si>
    <t>Е.С. Станислав</t>
  </si>
  <si>
    <r>
      <t xml:space="preserve">" 24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сентября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</si>
</sst>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34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24">
    <xf numFmtId="0" fontId="0" fillId="0" borderId="0"/>
    <xf numFmtId="0" fontId="6" fillId="0" borderId="30">
      <alignment horizontal="left" wrapText="1"/>
    </xf>
    <xf numFmtId="49" fontId="6" fillId="0" borderId="32">
      <alignment horizontal="center" wrapText="1"/>
    </xf>
    <xf numFmtId="49" fontId="6" fillId="0" borderId="34">
      <alignment horizontal="center"/>
    </xf>
    <xf numFmtId="4" fontId="6" fillId="0" borderId="36">
      <alignment horizontal="right"/>
    </xf>
    <xf numFmtId="0" fontId="6" fillId="0" borderId="38">
      <alignment horizontal="left" wrapText="1"/>
    </xf>
    <xf numFmtId="49" fontId="6" fillId="0" borderId="40">
      <alignment horizontal="center" wrapText="1"/>
    </xf>
    <xf numFmtId="49" fontId="6" fillId="0" borderId="42">
      <alignment horizontal="center"/>
    </xf>
    <xf numFmtId="0" fontId="9" fillId="0" borderId="42"/>
    <xf numFmtId="0" fontId="6" fillId="0" borderId="30">
      <alignment horizontal="left" wrapText="1" indent="1"/>
    </xf>
    <xf numFmtId="49" fontId="6" fillId="0" borderId="45">
      <alignment horizontal="center" wrapText="1"/>
    </xf>
    <xf numFmtId="49" fontId="6" fillId="0" borderId="47">
      <alignment horizontal="center"/>
    </xf>
    <xf numFmtId="4" fontId="6" fillId="0" borderId="47">
      <alignment horizontal="right"/>
    </xf>
    <xf numFmtId="0" fontId="6" fillId="0" borderId="38">
      <alignment horizontal="left" wrapText="1" indent="2"/>
    </xf>
    <xf numFmtId="0" fontId="6" fillId="0" borderId="48">
      <alignment horizontal="left" wrapText="1" indent="2"/>
    </xf>
    <xf numFmtId="49" fontId="6" fillId="0" borderId="45">
      <alignment horizontal="center" shrinkToFit="1"/>
    </xf>
    <xf numFmtId="49" fontId="6" fillId="0" borderId="47">
      <alignment horizontal="center" shrinkToFit="1"/>
    </xf>
    <xf numFmtId="4" fontId="15" fillId="0" borderId="36">
      <alignment horizontal="right" vertical="center" shrinkToFit="1"/>
    </xf>
    <xf numFmtId="1" fontId="15" fillId="0" borderId="36">
      <alignment horizontal="center" vertical="center" shrinkToFit="1"/>
    </xf>
    <xf numFmtId="43" fontId="22" fillId="0" borderId="0" applyFont="0" applyFill="0" applyBorder="0" applyAlignment="0" applyProtection="0"/>
    <xf numFmtId="0" fontId="19" fillId="0" borderId="0"/>
    <xf numFmtId="4" fontId="9" fillId="0" borderId="57">
      <alignment horizontal="right" vertical="top" shrinkToFit="1"/>
    </xf>
    <xf numFmtId="4" fontId="27" fillId="3" borderId="36">
      <alignment horizontal="right" vertical="top" shrinkToFit="1"/>
    </xf>
    <xf numFmtId="49" fontId="28" fillId="0" borderId="58">
      <alignment horizontal="center" vertical="top" shrinkToFit="1"/>
    </xf>
  </cellStyleXfs>
  <cellXfs count="234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Protection="1">
      <alignment horizontal="left" wrapText="1"/>
    </xf>
    <xf numFmtId="49" fontId="7" fillId="2" borderId="33" xfId="2" applyNumberFormat="1" applyFont="1" applyFill="1" applyBorder="1" applyAlignment="1" applyProtection="1">
      <alignment horizontal="center" wrapText="1"/>
    </xf>
    <xf numFmtId="49" fontId="7" fillId="2" borderId="35" xfId="3" applyNumberFormat="1" applyFont="1" applyFill="1" applyBorder="1" applyAlignment="1" applyProtection="1">
      <alignment horizontal="center"/>
    </xf>
    <xf numFmtId="0" fontId="7" fillId="2" borderId="39" xfId="5" applyNumberFormat="1" applyFont="1" applyFill="1" applyBorder="1" applyProtection="1">
      <alignment horizontal="left" wrapText="1"/>
    </xf>
    <xf numFmtId="49" fontId="7" fillId="2" borderId="41" xfId="6" applyNumberFormat="1" applyFont="1" applyFill="1" applyBorder="1" applyAlignment="1" applyProtection="1">
      <alignment horizontal="center" wrapText="1"/>
    </xf>
    <xf numFmtId="49" fontId="7" fillId="2" borderId="42" xfId="7" applyNumberFormat="1" applyFont="1" applyFill="1" applyBorder="1" applyAlignment="1" applyProtection="1">
      <alignment horizontal="center"/>
    </xf>
    <xf numFmtId="0" fontId="7" fillId="2" borderId="44" xfId="9" applyNumberFormat="1" applyFont="1" applyFill="1" applyBorder="1" applyProtection="1">
      <alignment horizontal="left" wrapText="1" indent="1"/>
    </xf>
    <xf numFmtId="49" fontId="7" fillId="2" borderId="46" xfId="10" applyNumberFormat="1" applyFont="1" applyFill="1" applyBorder="1" applyAlignment="1" applyProtection="1">
      <alignment horizontal="center" wrapText="1"/>
    </xf>
    <xf numFmtId="49" fontId="7" fillId="2" borderId="47" xfId="11" applyNumberFormat="1" applyFont="1" applyFill="1" applyBorder="1" applyAlignment="1" applyProtection="1">
      <alignment horizontal="center"/>
    </xf>
    <xf numFmtId="0" fontId="6" fillId="2" borderId="39" xfId="13" applyNumberFormat="1" applyFont="1" applyFill="1" applyBorder="1" applyProtection="1">
      <alignment horizontal="left" wrapText="1" indent="2"/>
    </xf>
    <xf numFmtId="49" fontId="6" fillId="2" borderId="41" xfId="6" applyNumberFormat="1" applyFont="1" applyFill="1" applyBorder="1" applyAlignment="1" applyProtection="1">
      <alignment horizontal="center" wrapText="1"/>
    </xf>
    <xf numFmtId="49" fontId="6" fillId="2" borderId="42" xfId="7" applyNumberFormat="1" applyFont="1" applyFill="1" applyBorder="1" applyAlignment="1" applyProtection="1">
      <alignment horizontal="center"/>
    </xf>
    <xf numFmtId="0" fontId="6" fillId="2" borderId="44" xfId="14" applyNumberFormat="1" applyFont="1" applyFill="1" applyBorder="1" applyProtection="1">
      <alignment horizontal="left" wrapText="1" indent="2"/>
    </xf>
    <xf numFmtId="49" fontId="6" fillId="2" borderId="46" xfId="15" applyNumberFormat="1" applyFont="1" applyFill="1" applyBorder="1" applyAlignment="1" applyProtection="1">
      <alignment horizontal="center" shrinkToFit="1"/>
    </xf>
    <xf numFmtId="49" fontId="6" fillId="2" borderId="47" xfId="16" applyNumberFormat="1" applyFont="1" applyFill="1" applyBorder="1" applyAlignment="1" applyProtection="1">
      <alignment horizontal="center" shrinkToFit="1"/>
    </xf>
    <xf numFmtId="0" fontId="6" fillId="2" borderId="44" xfId="14" applyNumberFormat="1" applyFill="1" applyBorder="1" applyProtection="1">
      <alignment horizontal="left" wrapText="1" indent="2"/>
    </xf>
    <xf numFmtId="49" fontId="6" fillId="2" borderId="46" xfId="15" applyNumberFormat="1" applyFill="1" applyBorder="1" applyAlignment="1" applyProtection="1">
      <alignment horizontal="center" shrinkToFit="1"/>
    </xf>
    <xf numFmtId="49" fontId="6" fillId="2" borderId="47" xfId="16" applyNumberFormat="1" applyFill="1" applyBorder="1" applyAlignment="1" applyProtection="1">
      <alignment horizontal="center" shrinkToFit="1"/>
    </xf>
    <xf numFmtId="4" fontId="11" fillId="2" borderId="29" xfId="0" applyNumberFormat="1" applyFont="1" applyFill="1" applyBorder="1" applyAlignment="1">
      <alignment horizontal="center"/>
    </xf>
    <xf numFmtId="0" fontId="7" fillId="2" borderId="44" xfId="14" applyNumberFormat="1" applyFont="1" applyFill="1" applyBorder="1" applyProtection="1">
      <alignment horizontal="left" wrapText="1" indent="2"/>
    </xf>
    <xf numFmtId="49" fontId="7" fillId="2" borderId="50" xfId="10" applyNumberFormat="1" applyFont="1" applyFill="1" applyBorder="1" applyAlignment="1" applyProtection="1">
      <alignment horizontal="center" wrapText="1"/>
    </xf>
    <xf numFmtId="49" fontId="7" fillId="2" borderId="51" xfId="11" applyNumberFormat="1" applyFont="1" applyFill="1" applyBorder="1" applyAlignment="1" applyProtection="1">
      <alignment horizontal="center"/>
    </xf>
    <xf numFmtId="49" fontId="6" fillId="2" borderId="20" xfId="6" applyNumberFormat="1" applyFont="1" applyFill="1" applyBorder="1" applyAlignment="1" applyProtection="1">
      <alignment horizontal="center" wrapText="1"/>
    </xf>
    <xf numFmtId="49" fontId="6" fillId="2" borderId="21" xfId="7" applyNumberFormat="1" applyFont="1" applyFill="1" applyBorder="1" applyAlignment="1" applyProtection="1">
      <alignment horizontal="center"/>
    </xf>
    <xf numFmtId="49" fontId="6" fillId="2" borderId="29" xfId="7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right"/>
    </xf>
    <xf numFmtId="4" fontId="11" fillId="2" borderId="29" xfId="0" applyNumberFormat="1" applyFont="1" applyFill="1" applyBorder="1" applyAlignment="1">
      <alignment horizontal="right"/>
    </xf>
    <xf numFmtId="0" fontId="6" fillId="2" borderId="26" xfId="14" applyNumberFormat="1" applyFill="1" applyBorder="1" applyProtection="1">
      <alignment horizontal="left" wrapText="1" indent="2"/>
    </xf>
    <xf numFmtId="49" fontId="6" fillId="2" borderId="53" xfId="15" applyNumberFormat="1" applyFill="1" applyBorder="1" applyAlignment="1" applyProtection="1">
      <alignment horizontal="center" shrinkToFit="1"/>
    </xf>
    <xf numFmtId="49" fontId="6" fillId="2" borderId="54" xfId="16" applyNumberFormat="1" applyFill="1" applyBorder="1" applyAlignment="1" applyProtection="1">
      <alignment horizontal="center" shrinkToFit="1"/>
    </xf>
    <xf numFmtId="4" fontId="11" fillId="2" borderId="19" xfId="0" applyNumberFormat="1" applyFont="1" applyFill="1" applyBorder="1" applyAlignment="1">
      <alignment horizontal="right"/>
    </xf>
    <xf numFmtId="0" fontId="0" fillId="2" borderId="0" xfId="0" applyFill="1"/>
    <xf numFmtId="4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" fontId="2" fillId="2" borderId="21" xfId="0" applyNumberFormat="1" applyFont="1" applyFill="1" applyBorder="1" applyAlignment="1" applyProtection="1">
      <alignment horizontal="right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/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4" fontId="14" fillId="2" borderId="0" xfId="0" applyNumberFormat="1" applyFont="1" applyFill="1"/>
    <xf numFmtId="0" fontId="14" fillId="2" borderId="0" xfId="0" applyFont="1" applyFill="1" applyAlignment="1">
      <alignment wrapText="1"/>
    </xf>
    <xf numFmtId="4" fontId="8" fillId="2" borderId="21" xfId="0" applyNumberFormat="1" applyFont="1" applyFill="1" applyBorder="1" applyAlignment="1" applyProtection="1">
      <alignment horizontal="right"/>
    </xf>
    <xf numFmtId="4" fontId="2" fillId="2" borderId="0" xfId="0" applyNumberFormat="1" applyFont="1" applyFill="1" applyBorder="1" applyAlignment="1" applyProtection="1">
      <alignment horizontal="right"/>
    </xf>
    <xf numFmtId="0" fontId="19" fillId="2" borderId="0" xfId="0" applyNumberFormat="1" applyFont="1" applyFill="1"/>
    <xf numFmtId="0" fontId="19" fillId="2" borderId="0" xfId="0" applyFont="1" applyFill="1"/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right"/>
    </xf>
    <xf numFmtId="49" fontId="17" fillId="2" borderId="0" xfId="0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horizontal="center"/>
    </xf>
    <xf numFmtId="0" fontId="17" fillId="2" borderId="0" xfId="0" applyFont="1" applyFill="1"/>
    <xf numFmtId="4" fontId="19" fillId="2" borderId="0" xfId="0" applyNumberFormat="1" applyFont="1" applyFill="1"/>
    <xf numFmtId="0" fontId="21" fillId="2" borderId="0" xfId="0" applyFont="1" applyFill="1"/>
    <xf numFmtId="0" fontId="16" fillId="2" borderId="0" xfId="0" applyFont="1" applyFill="1" applyBorder="1" applyAlignment="1" applyProtection="1">
      <alignment horizontal="left"/>
    </xf>
    <xf numFmtId="49" fontId="16" fillId="2" borderId="0" xfId="0" applyNumberFormat="1" applyFont="1" applyFill="1" applyBorder="1" applyAlignment="1" applyProtection="1"/>
    <xf numFmtId="0" fontId="16" fillId="2" borderId="0" xfId="0" applyFont="1" applyFill="1"/>
    <xf numFmtId="0" fontId="10" fillId="2" borderId="43" xfId="8" applyNumberFormat="1" applyFont="1" applyFill="1" applyBorder="1" applyAlignment="1" applyProtection="1">
      <alignment horizontal="center"/>
    </xf>
    <xf numFmtId="4" fontId="7" fillId="2" borderId="47" xfId="12" applyNumberFormat="1" applyFont="1" applyFill="1" applyBorder="1" applyAlignment="1" applyProtection="1">
      <alignment horizontal="center"/>
    </xf>
    <xf numFmtId="4" fontId="6" fillId="2" borderId="47" xfId="12" applyNumberFormat="1" applyFont="1" applyFill="1" applyBorder="1" applyAlignment="1" applyProtection="1">
      <alignment horizontal="center"/>
    </xf>
    <xf numFmtId="4" fontId="6" fillId="2" borderId="49" xfId="12" applyNumberFormat="1" applyFont="1" applyFill="1" applyBorder="1" applyAlignment="1" applyProtection="1">
      <alignment horizontal="center"/>
    </xf>
    <xf numFmtId="4" fontId="7" fillId="2" borderId="51" xfId="12" applyNumberFormat="1" applyFont="1" applyFill="1" applyBorder="1" applyAlignment="1" applyProtection="1">
      <alignment horizontal="center"/>
    </xf>
    <xf numFmtId="4" fontId="7" fillId="2" borderId="52" xfId="12" applyNumberFormat="1" applyFont="1" applyFill="1" applyBorder="1" applyAlignment="1" applyProtection="1">
      <alignment horizontal="center"/>
    </xf>
    <xf numFmtId="4" fontId="7" fillId="2" borderId="49" xfId="12" applyNumberFormat="1" applyFont="1" applyFill="1" applyBorder="1" applyAlignment="1" applyProtection="1">
      <alignment horizontal="center"/>
    </xf>
    <xf numFmtId="4" fontId="6" fillId="2" borderId="47" xfId="12" applyNumberFormat="1" applyFill="1" applyBorder="1" applyAlignment="1" applyProtection="1">
      <alignment horizontal="center"/>
    </xf>
    <xf numFmtId="4" fontId="6" fillId="2" borderId="49" xfId="12" applyNumberFormat="1" applyFill="1" applyBorder="1" applyAlignment="1" applyProtection="1">
      <alignment horizontal="center"/>
    </xf>
    <xf numFmtId="4" fontId="6" fillId="2" borderId="54" xfId="12" applyNumberFormat="1" applyFill="1" applyBorder="1" applyAlignment="1" applyProtection="1">
      <alignment horizontal="center"/>
    </xf>
    <xf numFmtId="4" fontId="6" fillId="2" borderId="55" xfId="12" applyNumberForma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17" fillId="2" borderId="0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wrapText="1"/>
    </xf>
    <xf numFmtId="49" fontId="2" fillId="2" borderId="21" xfId="0" applyNumberFormat="1" applyFont="1" applyFill="1" applyBorder="1" applyAlignment="1" applyProtection="1">
      <alignment vertical="center"/>
    </xf>
    <xf numFmtId="49" fontId="4" fillId="2" borderId="21" xfId="0" applyNumberFormat="1" applyFont="1" applyFill="1" applyBorder="1" applyAlignment="1" applyProtection="1">
      <alignment horizontal="left" wrapText="1"/>
    </xf>
    <xf numFmtId="49" fontId="4" fillId="2" borderId="21" xfId="0" applyNumberFormat="1" applyFont="1" applyFill="1" applyBorder="1" applyAlignment="1" applyProtection="1">
      <alignment horizontal="center"/>
    </xf>
    <xf numFmtId="4" fontId="4" fillId="2" borderId="21" xfId="0" applyNumberFormat="1" applyFont="1" applyFill="1" applyBorder="1" applyAlignment="1" applyProtection="1">
      <alignment horizontal="right"/>
    </xf>
    <xf numFmtId="0" fontId="2" fillId="2" borderId="21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21" xfId="0" applyFont="1" applyFill="1" applyBorder="1" applyAlignment="1" applyProtection="1">
      <alignment horizontal="center"/>
    </xf>
    <xf numFmtId="4" fontId="11" fillId="2" borderId="21" xfId="0" applyNumberFormat="1" applyFont="1" applyFill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center"/>
    </xf>
    <xf numFmtId="49" fontId="11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left" wrapText="1"/>
    </xf>
    <xf numFmtId="4" fontId="0" fillId="2" borderId="0" xfId="0" applyNumberFormat="1" applyFill="1"/>
    <xf numFmtId="4" fontId="8" fillId="2" borderId="25" xfId="0" applyNumberFormat="1" applyFont="1" applyFill="1" applyBorder="1" applyAlignment="1">
      <alignment horizontal="center"/>
    </xf>
    <xf numFmtId="166" fontId="6" fillId="2" borderId="49" xfId="19" applyNumberFormat="1" applyFont="1" applyFill="1" applyBorder="1" applyAlignment="1" applyProtection="1">
      <alignment horizontal="center"/>
    </xf>
    <xf numFmtId="166" fontId="7" fillId="2" borderId="47" xfId="19" applyNumberFormat="1" applyFont="1" applyFill="1" applyBorder="1" applyAlignment="1" applyProtection="1">
      <alignment horizontal="center"/>
    </xf>
    <xf numFmtId="166" fontId="6" fillId="2" borderId="43" xfId="19" applyNumberFormat="1" applyFont="1" applyFill="1" applyBorder="1" applyAlignment="1" applyProtection="1">
      <alignment horizontal="center"/>
    </xf>
    <xf numFmtId="4" fontId="21" fillId="2" borderId="0" xfId="0" applyNumberFormat="1" applyFont="1" applyFill="1"/>
    <xf numFmtId="4" fontId="7" fillId="2" borderId="35" xfId="4" applyNumberFormat="1" applyFont="1" applyFill="1" applyBorder="1" applyAlignment="1" applyProtection="1">
      <alignment horizontal="center"/>
    </xf>
    <xf numFmtId="4" fontId="8" fillId="2" borderId="37" xfId="0" applyNumberFormat="1" applyFont="1" applyFill="1" applyBorder="1" applyAlignment="1">
      <alignment horizontal="center"/>
    </xf>
    <xf numFmtId="0" fontId="23" fillId="2" borderId="21" xfId="0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center" wrapText="1"/>
    </xf>
    <xf numFmtId="4" fontId="24" fillId="2" borderId="21" xfId="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 applyProtection="1">
      <alignment horizontal="center"/>
    </xf>
    <xf numFmtId="49" fontId="25" fillId="2" borderId="21" xfId="0" applyNumberFormat="1" applyFont="1" applyFill="1" applyBorder="1" applyAlignment="1" applyProtection="1">
      <alignment horizontal="center" wrapText="1"/>
    </xf>
    <xf numFmtId="49" fontId="21" fillId="2" borderId="21" xfId="0" applyNumberFormat="1" applyFont="1" applyFill="1" applyBorder="1" applyAlignment="1" applyProtection="1">
      <alignment horizontal="center"/>
    </xf>
    <xf numFmtId="4" fontId="26" fillId="2" borderId="21" xfId="0" applyNumberFormat="1" applyFont="1" applyFill="1" applyBorder="1" applyAlignment="1" applyProtection="1">
      <alignment horizontal="right"/>
    </xf>
    <xf numFmtId="49" fontId="19" fillId="2" borderId="14" xfId="20" applyNumberFormat="1" applyFont="1" applyFill="1" applyBorder="1" applyAlignment="1" applyProtection="1">
      <alignment horizontal="center" wrapText="1"/>
    </xf>
    <xf numFmtId="49" fontId="19" fillId="2" borderId="26" xfId="20" applyNumberFormat="1" applyFont="1" applyFill="1" applyBorder="1" applyAlignment="1" applyProtection="1">
      <alignment horizontal="center"/>
    </xf>
    <xf numFmtId="4" fontId="19" fillId="2" borderId="15" xfId="2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>
      <alignment horizontal="center" wrapText="1"/>
    </xf>
    <xf numFmtId="49" fontId="21" fillId="2" borderId="21" xfId="0" applyNumberFormat="1" applyFont="1" applyFill="1" applyBorder="1" applyAlignment="1" applyProtection="1">
      <alignment horizontal="center" wrapText="1"/>
    </xf>
    <xf numFmtId="49" fontId="19" fillId="2" borderId="21" xfId="0" applyNumberFormat="1" applyFont="1" applyFill="1" applyBorder="1" applyAlignment="1" applyProtection="1">
      <alignment horizontal="center" wrapText="1"/>
    </xf>
    <xf numFmtId="43" fontId="19" fillId="2" borderId="0" xfId="19" applyFont="1" applyFill="1"/>
    <xf numFmtId="43" fontId="19" fillId="2" borderId="0" xfId="0" applyNumberFormat="1" applyFont="1" applyFill="1"/>
    <xf numFmtId="49" fontId="19" fillId="2" borderId="21" xfId="18" applyNumberFormat="1" applyFont="1" applyFill="1" applyBorder="1" applyProtection="1">
      <alignment horizontal="center" vertical="center" shrinkToFit="1"/>
    </xf>
    <xf numFmtId="49" fontId="19" fillId="2" borderId="21" xfId="18" applyNumberFormat="1" applyFont="1" applyFill="1" applyBorder="1" applyAlignment="1" applyProtection="1">
      <alignment horizontal="center" shrinkToFit="1"/>
    </xf>
    <xf numFmtId="0" fontId="14" fillId="2" borderId="0" xfId="0" applyFont="1" applyFill="1" applyAlignment="1"/>
    <xf numFmtId="0" fontId="14" fillId="2" borderId="0" xfId="0" applyFont="1" applyFill="1" applyAlignment="1">
      <alignment horizontal="center"/>
    </xf>
    <xf numFmtId="4" fontId="26" fillId="2" borderId="15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right"/>
    </xf>
    <xf numFmtId="4" fontId="29" fillId="2" borderId="36" xfId="0" applyNumberFormat="1" applyFont="1" applyFill="1" applyBorder="1" applyAlignment="1">
      <alignment horizontal="right"/>
    </xf>
    <xf numFmtId="49" fontId="19" fillId="2" borderId="36" xfId="0" applyNumberFormat="1" applyFont="1" applyFill="1" applyBorder="1" applyAlignment="1">
      <alignment horizontal="center" wrapText="1"/>
    </xf>
    <xf numFmtId="0" fontId="19" fillId="2" borderId="2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11" fillId="2" borderId="24" xfId="0" applyNumberFormat="1" applyFont="1" applyFill="1" applyBorder="1" applyAlignment="1" applyProtection="1">
      <alignment horizontal="right"/>
    </xf>
    <xf numFmtId="4" fontId="21" fillId="4" borderId="0" xfId="0" applyNumberFormat="1" applyFont="1" applyFill="1"/>
    <xf numFmtId="0" fontId="21" fillId="4" borderId="0" xfId="0" applyFont="1" applyFill="1"/>
    <xf numFmtId="0" fontId="19" fillId="4" borderId="0" xfId="0" applyFont="1" applyFill="1"/>
    <xf numFmtId="49" fontId="9" fillId="2" borderId="58" xfId="23" applyNumberFormat="1" applyFont="1" applyFill="1" applyAlignment="1" applyProtection="1">
      <alignment horizontal="center" shrinkToFit="1"/>
    </xf>
    <xf numFmtId="49" fontId="9" fillId="2" borderId="58" xfId="23" applyNumberFormat="1" applyFont="1" applyFill="1" applyAlignment="1" applyProtection="1">
      <alignment horizontal="center" vertical="center" shrinkToFit="1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/>
    </xf>
    <xf numFmtId="49" fontId="2" fillId="2" borderId="24" xfId="0" applyNumberFormat="1" applyFont="1" applyFill="1" applyBorder="1" applyAlignment="1" applyProtection="1">
      <alignment horizontal="center"/>
    </xf>
    <xf numFmtId="4" fontId="29" fillId="2" borderId="42" xfId="0" applyNumberFormat="1" applyFont="1" applyFill="1" applyBorder="1" applyAlignment="1">
      <alignment horizontal="right"/>
    </xf>
    <xf numFmtId="4" fontId="29" fillId="2" borderId="21" xfId="0" applyNumberFormat="1" applyFont="1" applyFill="1" applyBorder="1" applyAlignment="1">
      <alignment horizontal="right"/>
    </xf>
    <xf numFmtId="4" fontId="30" fillId="2" borderId="36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49" fontId="2" fillId="2" borderId="21" xfId="0" applyNumberFormat="1" applyFont="1" applyFill="1" applyBorder="1" applyAlignment="1" applyProtection="1">
      <alignment horizontal="center" vertical="center"/>
    </xf>
    <xf numFmtId="49" fontId="21" fillId="2" borderId="21" xfId="18" applyNumberFormat="1" applyFont="1" applyFill="1" applyBorder="1" applyAlignment="1" applyProtection="1">
      <alignment horizontal="center" shrinkToFit="1"/>
    </xf>
    <xf numFmtId="4" fontId="18" fillId="2" borderId="21" xfId="0" applyNumberFormat="1" applyFont="1" applyFill="1" applyBorder="1" applyAlignment="1" applyProtection="1">
      <alignment horizontal="right"/>
    </xf>
    <xf numFmtId="4" fontId="18" fillId="2" borderId="21" xfId="17" applyNumberFormat="1" applyFont="1" applyFill="1" applyBorder="1" applyProtection="1">
      <alignment horizontal="right" vertical="center" shrinkToFit="1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/>
    </xf>
    <xf numFmtId="0" fontId="19" fillId="2" borderId="0" xfId="0" applyNumberFormat="1" applyFont="1" applyFill="1" applyBorder="1" applyAlignment="1" applyProtection="1">
      <alignment horizontal="left"/>
    </xf>
    <xf numFmtId="0" fontId="19" fillId="2" borderId="0" xfId="0" applyNumberFormat="1" applyFont="1" applyFill="1" applyBorder="1" applyAlignment="1" applyProtection="1"/>
    <xf numFmtId="0" fontId="19" fillId="0" borderId="21" xfId="0" applyFont="1" applyBorder="1" applyAlignment="1">
      <alignment horizontal="center" wrapText="1"/>
    </xf>
    <xf numFmtId="0" fontId="19" fillId="2" borderId="0" xfId="0" applyNumberFormat="1" applyFont="1" applyFill="1" applyBorder="1" applyAlignment="1" applyProtection="1">
      <alignment horizontal="center"/>
    </xf>
    <xf numFmtId="49" fontId="16" fillId="2" borderId="21" xfId="0" applyNumberFormat="1" applyFont="1" applyFill="1" applyBorder="1" applyAlignment="1" applyProtection="1">
      <alignment horizontal="left" wrapText="1"/>
    </xf>
    <xf numFmtId="0" fontId="16" fillId="2" borderId="21" xfId="0" applyFont="1" applyFill="1" applyBorder="1" applyAlignment="1" applyProtection="1">
      <alignment horizontal="center" vertical="center"/>
    </xf>
    <xf numFmtId="49" fontId="33" fillId="2" borderId="21" xfId="0" applyNumberFormat="1" applyFont="1" applyFill="1" applyBorder="1" applyAlignment="1" applyProtection="1">
      <alignment horizontal="left" wrapText="1"/>
    </xf>
    <xf numFmtId="165" fontId="16" fillId="2" borderId="21" xfId="0" applyNumberFormat="1" applyFont="1" applyFill="1" applyBorder="1" applyAlignment="1" applyProtection="1">
      <alignment horizontal="left" wrapText="1"/>
    </xf>
    <xf numFmtId="49" fontId="16" fillId="2" borderId="56" xfId="20" applyNumberFormat="1" applyFont="1" applyFill="1" applyBorder="1" applyAlignment="1" applyProtection="1">
      <alignment horizontal="left" wrapText="1"/>
    </xf>
    <xf numFmtId="49" fontId="16" fillId="2" borderId="36" xfId="0" applyNumberFormat="1" applyFont="1" applyFill="1" applyBorder="1" applyAlignment="1">
      <alignment horizontal="left" wrapText="1"/>
    </xf>
    <xf numFmtId="4" fontId="16" fillId="2" borderId="21" xfId="0" applyNumberFormat="1" applyFont="1" applyFill="1" applyBorder="1" applyAlignment="1">
      <alignment wrapText="1"/>
    </xf>
    <xf numFmtId="4" fontId="24" fillId="2" borderId="21" xfId="17" applyNumberFormat="1" applyFont="1" applyFill="1" applyBorder="1" applyAlignment="1" applyProtection="1">
      <alignment horizontal="right" shrinkToFit="1"/>
    </xf>
    <xf numFmtId="4" fontId="9" fillId="2" borderId="21" xfId="21" applyNumberFormat="1" applyFill="1" applyBorder="1" applyAlignment="1" applyProtection="1">
      <alignment horizontal="right" shrinkToFit="1"/>
    </xf>
    <xf numFmtId="4" fontId="17" fillId="2" borderId="21" xfId="0" applyNumberFormat="1" applyFont="1" applyFill="1" applyBorder="1" applyAlignment="1">
      <alignment wrapText="1"/>
    </xf>
    <xf numFmtId="4" fontId="23" fillId="2" borderId="21" xfId="17" applyNumberFormat="1" applyFont="1" applyFill="1" applyBorder="1" applyAlignment="1" applyProtection="1">
      <alignment horizontal="right" shrinkToFit="1"/>
    </xf>
    <xf numFmtId="4" fontId="18" fillId="2" borderId="21" xfId="0" applyNumberFormat="1" applyFont="1" applyFill="1" applyBorder="1" applyAlignment="1">
      <alignment wrapText="1"/>
    </xf>
    <xf numFmtId="4" fontId="6" fillId="2" borderId="36" xfId="0" applyNumberFormat="1" applyFont="1" applyFill="1" applyBorder="1" applyAlignment="1">
      <alignment horizontal="right"/>
    </xf>
    <xf numFmtId="4" fontId="25" fillId="2" borderId="21" xfId="0" applyNumberFormat="1" applyFont="1" applyFill="1" applyBorder="1" applyAlignment="1" applyProtection="1">
      <alignment horizontal="right"/>
    </xf>
    <xf numFmtId="4" fontId="23" fillId="2" borderId="21" xfId="0" applyNumberFormat="1" applyFont="1" applyFill="1" applyBorder="1" applyAlignment="1" applyProtection="1">
      <alignment horizontal="right"/>
    </xf>
    <xf numFmtId="4" fontId="26" fillId="2" borderId="21" xfId="17" applyNumberFormat="1" applyFont="1" applyFill="1" applyBorder="1" applyAlignment="1" applyProtection="1">
      <alignment horizontal="right" shrinkToFit="1"/>
    </xf>
    <xf numFmtId="4" fontId="32" fillId="2" borderId="21" xfId="0" applyNumberFormat="1" applyFont="1" applyFill="1" applyBorder="1" applyAlignment="1">
      <alignment wrapText="1"/>
    </xf>
    <xf numFmtId="4" fontId="24" fillId="2" borderId="21" xfId="0" applyNumberFormat="1" applyFont="1" applyFill="1" applyBorder="1" applyAlignment="1">
      <alignment wrapText="1"/>
    </xf>
    <xf numFmtId="4" fontId="24" fillId="2" borderId="0" xfId="0" applyNumberFormat="1" applyFont="1" applyFill="1" applyBorder="1" applyAlignment="1">
      <alignment wrapText="1"/>
    </xf>
    <xf numFmtId="4" fontId="29" fillId="2" borderId="47" xfId="0" applyNumberFormat="1" applyFont="1" applyFill="1" applyBorder="1" applyAlignment="1">
      <alignment horizontal="right"/>
    </xf>
    <xf numFmtId="4" fontId="23" fillId="2" borderId="21" xfId="0" applyNumberFormat="1" applyFont="1" applyFill="1" applyBorder="1" applyAlignment="1">
      <alignment wrapText="1"/>
    </xf>
    <xf numFmtId="4" fontId="31" fillId="2" borderId="36" xfId="0" applyNumberFormat="1" applyFont="1" applyFill="1" applyBorder="1" applyAlignment="1">
      <alignment horizontal="right"/>
    </xf>
    <xf numFmtId="4" fontId="26" fillId="2" borderId="21" xfId="0" applyNumberFormat="1" applyFont="1" applyFill="1" applyBorder="1" applyAlignment="1">
      <alignment wrapText="1"/>
    </xf>
    <xf numFmtId="0" fontId="14" fillId="2" borderId="0" xfId="0" applyFont="1" applyFill="1" applyAlignment="1">
      <alignment horizontal="center"/>
    </xf>
    <xf numFmtId="0" fontId="23" fillId="2" borderId="21" xfId="0" applyFont="1" applyFill="1" applyBorder="1" applyAlignment="1" applyProtection="1">
      <alignment horizontal="center" vertical="center" wrapText="1"/>
    </xf>
    <xf numFmtId="49" fontId="23" fillId="2" borderId="21" xfId="0" applyNumberFormat="1" applyFont="1" applyFill="1" applyBorder="1" applyAlignment="1" applyProtection="1">
      <alignment horizontal="center" vertical="center" wrapText="1"/>
    </xf>
    <xf numFmtId="0" fontId="19" fillId="2" borderId="21" xfId="0" applyNumberFormat="1" applyFont="1" applyFill="1" applyBorder="1" applyAlignment="1" applyProtection="1">
      <alignment horizontal="center" vertical="center" wrapText="1"/>
    </xf>
    <xf numFmtId="0" fontId="16" fillId="2" borderId="21" xfId="0" applyFont="1" applyFill="1" applyBorder="1" applyAlignment="1" applyProtection="1">
      <alignment horizontal="center" vertical="center" wrapText="1"/>
    </xf>
    <xf numFmtId="49" fontId="19" fillId="2" borderId="21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14" fillId="2" borderId="0" xfId="0" applyFont="1" applyFill="1" applyAlignment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</cellXfs>
  <cellStyles count="24">
    <cellStyle name="ex80" xfId="23"/>
    <cellStyle name="ex82" xfId="21"/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5" xfId="22"/>
    <cellStyle name="xl46" xfId="17"/>
    <cellStyle name="xl50" xfId="3"/>
    <cellStyle name="xl51" xfId="7"/>
    <cellStyle name="xl56" xfId="4"/>
    <cellStyle name="xl89" xfId="1"/>
    <cellStyle name="Обычный" xfId="0" builtinId="0"/>
    <cellStyle name="Обычный 2" xfId="20"/>
    <cellStyle name="Финансовый" xfId="19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9"/>
  <sheetViews>
    <sheetView showGridLines="0" view="pageBreakPreview" topLeftCell="A82" zoomScale="70" zoomScaleNormal="130" zoomScaleSheetLayoutView="70" workbookViewId="0">
      <selection activeCell="D228" sqref="D228"/>
    </sheetView>
  </sheetViews>
  <sheetFormatPr defaultColWidth="9.109375" defaultRowHeight="12.75" customHeight="1" x14ac:dyDescent="0.25"/>
  <cols>
    <col min="1" max="1" width="43.6640625" style="83" customWidth="1"/>
    <col min="2" max="2" width="6.109375" style="73" customWidth="1"/>
    <col min="3" max="3" width="25.6640625" style="72" customWidth="1"/>
    <col min="4" max="4" width="20" style="73" customWidth="1"/>
    <col min="5" max="5" width="15.88671875" style="78" customWidth="1"/>
    <col min="6" max="6" width="15.5546875" style="73" customWidth="1"/>
    <col min="7" max="7" width="14.44140625" style="73" customWidth="1"/>
    <col min="8" max="8" width="13.88671875" style="73" bestFit="1" customWidth="1"/>
    <col min="9" max="16384" width="9.109375" style="73"/>
  </cols>
  <sheetData>
    <row r="1" spans="1:6" ht="5.4" customHeight="1" x14ac:dyDescent="0.3">
      <c r="D1" s="140"/>
      <c r="E1" s="211"/>
      <c r="F1" s="211"/>
    </row>
    <row r="2" spans="1:6" ht="12.6" hidden="1" customHeight="1" x14ac:dyDescent="0.3">
      <c r="D2" s="140"/>
      <c r="E2" s="211"/>
      <c r="F2" s="211"/>
    </row>
    <row r="3" spans="1:6" ht="12.6" hidden="1" customHeight="1" x14ac:dyDescent="0.3">
      <c r="D3" s="140"/>
      <c r="E3" s="211"/>
      <c r="F3" s="211"/>
    </row>
    <row r="4" spans="1:6" ht="17.399999999999999" hidden="1" customHeight="1" x14ac:dyDescent="0.3">
      <c r="D4" s="140"/>
      <c r="E4" s="211"/>
      <c r="F4" s="211"/>
    </row>
    <row r="5" spans="1:6" ht="23.4" hidden="1" customHeight="1" x14ac:dyDescent="0.3">
      <c r="D5" s="140"/>
      <c r="E5" s="211"/>
      <c r="F5" s="211"/>
    </row>
    <row r="6" spans="1:6" ht="12.6" hidden="1" customHeight="1" x14ac:dyDescent="0.25"/>
    <row r="8" spans="1:6" ht="13.8" x14ac:dyDescent="0.25">
      <c r="A8" s="207"/>
      <c r="B8" s="207"/>
      <c r="C8" s="207"/>
      <c r="D8" s="207"/>
      <c r="E8" s="74"/>
      <c r="F8" s="52"/>
    </row>
    <row r="9" spans="1:6" ht="16.95" customHeight="1" x14ac:dyDescent="0.25">
      <c r="A9" s="207" t="s">
        <v>0</v>
      </c>
      <c r="B9" s="207"/>
      <c r="C9" s="207"/>
      <c r="D9" s="207"/>
      <c r="E9" s="75"/>
      <c r="F9" s="53" t="s">
        <v>1</v>
      </c>
    </row>
    <row r="10" spans="1:6" ht="13.2" x14ac:dyDescent="0.25">
      <c r="A10" s="81"/>
      <c r="B10" s="1"/>
      <c r="C10" s="173"/>
      <c r="D10" s="1"/>
      <c r="E10" s="76" t="s">
        <v>2</v>
      </c>
      <c r="F10" s="54" t="s">
        <v>3</v>
      </c>
    </row>
    <row r="11" spans="1:6" ht="13.2" x14ac:dyDescent="0.25">
      <c r="A11" s="208" t="s">
        <v>884</v>
      </c>
      <c r="B11" s="208"/>
      <c r="C11" s="208"/>
      <c r="D11" s="208"/>
      <c r="E11" s="75" t="s">
        <v>4</v>
      </c>
      <c r="F11" s="55">
        <v>44075</v>
      </c>
    </row>
    <row r="12" spans="1:6" ht="13.2" x14ac:dyDescent="0.25">
      <c r="A12" s="82"/>
      <c r="B12" s="4"/>
      <c r="C12" s="174"/>
      <c r="D12" s="4"/>
      <c r="E12" s="75" t="s">
        <v>6</v>
      </c>
      <c r="F12" s="56" t="s">
        <v>16</v>
      </c>
    </row>
    <row r="13" spans="1:6" ht="13.2" customHeight="1" x14ac:dyDescent="0.25">
      <c r="A13" s="81" t="s">
        <v>7</v>
      </c>
      <c r="B13" s="209" t="s">
        <v>13</v>
      </c>
      <c r="C13" s="209"/>
      <c r="D13" s="209"/>
      <c r="E13" s="75" t="s">
        <v>8</v>
      </c>
      <c r="F13" s="56" t="s">
        <v>17</v>
      </c>
    </row>
    <row r="14" spans="1:6" ht="13.2" customHeight="1" x14ac:dyDescent="0.25">
      <c r="A14" s="81" t="s">
        <v>9</v>
      </c>
      <c r="B14" s="210" t="s">
        <v>14</v>
      </c>
      <c r="C14" s="210"/>
      <c r="D14" s="210"/>
      <c r="E14" s="75" t="s">
        <v>10</v>
      </c>
      <c r="F14" s="58" t="s">
        <v>18</v>
      </c>
    </row>
    <row r="15" spans="1:6" ht="13.2" x14ac:dyDescent="0.25">
      <c r="A15" s="81" t="s">
        <v>803</v>
      </c>
      <c r="B15" s="57"/>
      <c r="C15" s="173"/>
      <c r="D15" s="59"/>
      <c r="E15" s="75"/>
      <c r="F15" s="60"/>
    </row>
    <row r="16" spans="1:6" ht="13.2" x14ac:dyDescent="0.25">
      <c r="A16" s="81" t="s">
        <v>15</v>
      </c>
      <c r="B16" s="57"/>
      <c r="C16" s="173"/>
      <c r="D16" s="59" t="s">
        <v>702</v>
      </c>
      <c r="E16" s="75" t="s">
        <v>11</v>
      </c>
      <c r="F16" s="61" t="s">
        <v>12</v>
      </c>
    </row>
    <row r="17" spans="1:8" ht="20.25" customHeight="1" x14ac:dyDescent="0.25">
      <c r="A17" s="206" t="s">
        <v>19</v>
      </c>
      <c r="B17" s="206"/>
      <c r="C17" s="206"/>
      <c r="D17" s="206"/>
      <c r="E17" s="77"/>
      <c r="F17" s="62"/>
    </row>
    <row r="18" spans="1:8" ht="4.2" customHeight="1" x14ac:dyDescent="0.25">
      <c r="A18" s="204" t="s">
        <v>20</v>
      </c>
      <c r="B18" s="201" t="s">
        <v>21</v>
      </c>
      <c r="C18" s="203" t="s">
        <v>22</v>
      </c>
      <c r="D18" s="202" t="s">
        <v>23</v>
      </c>
      <c r="E18" s="205" t="s">
        <v>24</v>
      </c>
      <c r="F18" s="202" t="s">
        <v>25</v>
      </c>
    </row>
    <row r="19" spans="1:8" ht="3.6" customHeight="1" x14ac:dyDescent="0.25">
      <c r="A19" s="204"/>
      <c r="B19" s="201"/>
      <c r="C19" s="203"/>
      <c r="D19" s="202"/>
      <c r="E19" s="205"/>
      <c r="F19" s="202"/>
    </row>
    <row r="20" spans="1:8" ht="3" customHeight="1" x14ac:dyDescent="0.25">
      <c r="A20" s="204"/>
      <c r="B20" s="201"/>
      <c r="C20" s="203"/>
      <c r="D20" s="202"/>
      <c r="E20" s="205"/>
      <c r="F20" s="202"/>
    </row>
    <row r="21" spans="1:8" ht="3" customHeight="1" x14ac:dyDescent="0.25">
      <c r="A21" s="204"/>
      <c r="B21" s="201"/>
      <c r="C21" s="203"/>
      <c r="D21" s="202"/>
      <c r="E21" s="205"/>
      <c r="F21" s="202"/>
    </row>
    <row r="22" spans="1:8" ht="3" customHeight="1" x14ac:dyDescent="0.25">
      <c r="A22" s="204"/>
      <c r="B22" s="201"/>
      <c r="C22" s="203"/>
      <c r="D22" s="202"/>
      <c r="E22" s="205"/>
      <c r="F22" s="202"/>
    </row>
    <row r="23" spans="1:8" ht="3" customHeight="1" x14ac:dyDescent="0.25">
      <c r="A23" s="204"/>
      <c r="B23" s="201"/>
      <c r="C23" s="203"/>
      <c r="D23" s="202"/>
      <c r="E23" s="205"/>
      <c r="F23" s="202"/>
    </row>
    <row r="24" spans="1:8" ht="23.4" customHeight="1" x14ac:dyDescent="0.25">
      <c r="A24" s="204"/>
      <c r="B24" s="201"/>
      <c r="C24" s="203"/>
      <c r="D24" s="202"/>
      <c r="E24" s="205"/>
      <c r="F24" s="202"/>
    </row>
    <row r="25" spans="1:8" ht="12.6" customHeight="1" x14ac:dyDescent="0.25">
      <c r="A25" s="178">
        <v>1</v>
      </c>
      <c r="B25" s="121">
        <v>2</v>
      </c>
      <c r="C25" s="171">
        <v>3</v>
      </c>
      <c r="D25" s="122" t="s">
        <v>26</v>
      </c>
      <c r="E25" s="123" t="s">
        <v>27</v>
      </c>
      <c r="F25" s="122" t="s">
        <v>28</v>
      </c>
    </row>
    <row r="26" spans="1:8" ht="13.2" x14ac:dyDescent="0.25">
      <c r="A26" s="177" t="s">
        <v>29</v>
      </c>
      <c r="B26" s="124" t="s">
        <v>30</v>
      </c>
      <c r="C26" s="172" t="s">
        <v>31</v>
      </c>
      <c r="D26" s="125">
        <v>846499464.75999999</v>
      </c>
      <c r="E26" s="125">
        <f>E28+E170</f>
        <v>578719637.47000003</v>
      </c>
      <c r="F26" s="125">
        <f>D26-E26</f>
        <v>267779827.28999996</v>
      </c>
      <c r="G26" s="79"/>
      <c r="H26" s="79"/>
    </row>
    <row r="27" spans="1:8" ht="14.4" customHeight="1" x14ac:dyDescent="0.25">
      <c r="A27" s="177" t="s">
        <v>32</v>
      </c>
      <c r="B27" s="124"/>
      <c r="C27" s="126"/>
      <c r="D27" s="125"/>
      <c r="E27" s="125"/>
      <c r="F27" s="125"/>
    </row>
    <row r="28" spans="1:8" s="80" customFormat="1" ht="15" customHeight="1" x14ac:dyDescent="0.25">
      <c r="A28" s="179" t="s">
        <v>33</v>
      </c>
      <c r="B28" s="127" t="s">
        <v>30</v>
      </c>
      <c r="C28" s="128" t="s">
        <v>34</v>
      </c>
      <c r="D28" s="129" t="s">
        <v>40</v>
      </c>
      <c r="E28" s="129">
        <f>E29++E47+E69+E81+E88+E104+E109+E117+E124+E128+E41+E165</f>
        <v>149100386.49000001</v>
      </c>
      <c r="F28" s="129" t="str">
        <f>IF(OR(D28="-",IF(E28="-",0,E28)&gt;=IF(D28="-",0,D28)),"-",IF(D28="-",0,D28)-IF(E28="-",0,E28))</f>
        <v>-</v>
      </c>
      <c r="G28" s="118"/>
      <c r="H28" s="118"/>
    </row>
    <row r="29" spans="1:8" s="80" customFormat="1" ht="12.75" customHeight="1" x14ac:dyDescent="0.25">
      <c r="A29" s="179" t="s">
        <v>35</v>
      </c>
      <c r="B29" s="127" t="s">
        <v>30</v>
      </c>
      <c r="C29" s="128" t="s">
        <v>36</v>
      </c>
      <c r="D29" s="129" t="s">
        <v>40</v>
      </c>
      <c r="E29" s="129">
        <f>E30</f>
        <v>111175769.13</v>
      </c>
      <c r="F29" s="129" t="str">
        <f>IF(OR(D29="-",IF(E29="-",0,E29)&gt;=IF(D29="-",0,D29)),"-",IF(D29="-",0,D29)-IF(E29="-",0,E29))</f>
        <v>-</v>
      </c>
    </row>
    <row r="30" spans="1:8" ht="17.399999999999999" customHeight="1" x14ac:dyDescent="0.25">
      <c r="A30" s="177" t="s">
        <v>37</v>
      </c>
      <c r="B30" s="124" t="s">
        <v>30</v>
      </c>
      <c r="C30" s="126" t="s">
        <v>786</v>
      </c>
      <c r="D30" s="125" t="s">
        <v>40</v>
      </c>
      <c r="E30" s="125">
        <f>E31+E38+E35+E36+E37+E39+E40</f>
        <v>111175769.13</v>
      </c>
      <c r="F30" s="129" t="str">
        <f>IF(OR(D30="-",IF(E30="-",0,E30)&gt;=IF(D30="-",0,D30)),"-",IF(D30="-",0,D30)-IF(E30="-",0,E30))</f>
        <v>-</v>
      </c>
    </row>
    <row r="31" spans="1:8" ht="58.2" customHeight="1" x14ac:dyDescent="0.25">
      <c r="A31" s="177" t="s">
        <v>784</v>
      </c>
      <c r="B31" s="124" t="s">
        <v>30</v>
      </c>
      <c r="C31" s="126" t="s">
        <v>785</v>
      </c>
      <c r="D31" s="125" t="s">
        <v>40</v>
      </c>
      <c r="E31" s="125">
        <f>E32++E33+E34</f>
        <v>110809075.20999999</v>
      </c>
      <c r="F31" s="129" t="s">
        <v>40</v>
      </c>
    </row>
    <row r="32" spans="1:8" ht="78.599999999999994" customHeight="1" x14ac:dyDescent="0.25">
      <c r="A32" s="180" t="s">
        <v>38</v>
      </c>
      <c r="B32" s="124" t="s">
        <v>30</v>
      </c>
      <c r="C32" s="126" t="s">
        <v>39</v>
      </c>
      <c r="D32" s="129" t="s">
        <v>40</v>
      </c>
      <c r="E32" s="183">
        <v>110592495.52</v>
      </c>
      <c r="F32" s="129" t="str">
        <f t="shared" ref="F32:F47" si="0">IF(OR(D32="-",IF(E32="-",0,E32)&gt;=IF(D32="-",0,D32)),"-",IF(D32="-",0,D32)-IF(E32="-",0,E32))</f>
        <v>-</v>
      </c>
    </row>
    <row r="33" spans="1:6" ht="57.6" customHeight="1" x14ac:dyDescent="0.25">
      <c r="A33" s="180" t="s">
        <v>41</v>
      </c>
      <c r="B33" s="124" t="s">
        <v>30</v>
      </c>
      <c r="C33" s="126" t="s">
        <v>42</v>
      </c>
      <c r="D33" s="129" t="s">
        <v>40</v>
      </c>
      <c r="E33" s="183">
        <v>98104.11</v>
      </c>
      <c r="F33" s="129" t="str">
        <f t="shared" si="0"/>
        <v>-</v>
      </c>
    </row>
    <row r="34" spans="1:6" ht="76.8" customHeight="1" x14ac:dyDescent="0.25">
      <c r="A34" s="180" t="s">
        <v>43</v>
      </c>
      <c r="B34" s="124" t="s">
        <v>30</v>
      </c>
      <c r="C34" s="126" t="s">
        <v>44</v>
      </c>
      <c r="D34" s="125" t="s">
        <v>40</v>
      </c>
      <c r="E34" s="183">
        <v>118475.58</v>
      </c>
      <c r="F34" s="129" t="str">
        <f t="shared" si="0"/>
        <v>-</v>
      </c>
    </row>
    <row r="35" spans="1:6" ht="99" customHeight="1" x14ac:dyDescent="0.25">
      <c r="A35" s="180" t="s">
        <v>45</v>
      </c>
      <c r="B35" s="124" t="s">
        <v>30</v>
      </c>
      <c r="C35" s="126" t="s">
        <v>46</v>
      </c>
      <c r="D35" s="129" t="s">
        <v>40</v>
      </c>
      <c r="E35" s="183">
        <v>81626.13</v>
      </c>
      <c r="F35" s="129" t="str">
        <f t="shared" si="0"/>
        <v>-</v>
      </c>
    </row>
    <row r="36" spans="1:6" ht="87.6" customHeight="1" x14ac:dyDescent="0.25">
      <c r="A36" s="180" t="s">
        <v>47</v>
      </c>
      <c r="B36" s="124" t="s">
        <v>30</v>
      </c>
      <c r="C36" s="126" t="s">
        <v>48</v>
      </c>
      <c r="D36" s="129" t="s">
        <v>40</v>
      </c>
      <c r="E36" s="183">
        <v>5087.45</v>
      </c>
      <c r="F36" s="129" t="str">
        <f t="shared" si="0"/>
        <v>-</v>
      </c>
    </row>
    <row r="37" spans="1:6" ht="103.2" customHeight="1" x14ac:dyDescent="0.25">
      <c r="A37" s="180" t="s">
        <v>49</v>
      </c>
      <c r="B37" s="124" t="s">
        <v>30</v>
      </c>
      <c r="C37" s="126" t="s">
        <v>50</v>
      </c>
      <c r="D37" s="125" t="s">
        <v>40</v>
      </c>
      <c r="E37" s="183">
        <v>939.34</v>
      </c>
      <c r="F37" s="129" t="str">
        <f t="shared" si="0"/>
        <v>-</v>
      </c>
    </row>
    <row r="38" spans="1:6" ht="55.8" customHeight="1" x14ac:dyDescent="0.25">
      <c r="A38" s="180" t="s">
        <v>51</v>
      </c>
      <c r="B38" s="124" t="s">
        <v>30</v>
      </c>
      <c r="C38" s="126" t="s">
        <v>52</v>
      </c>
      <c r="D38" s="129" t="s">
        <v>40</v>
      </c>
      <c r="E38" s="183">
        <v>271482.15999999997</v>
      </c>
      <c r="F38" s="129" t="str">
        <f t="shared" si="0"/>
        <v>-</v>
      </c>
    </row>
    <row r="39" spans="1:6" ht="51.6" customHeight="1" x14ac:dyDescent="0.25">
      <c r="A39" s="177" t="s">
        <v>53</v>
      </c>
      <c r="B39" s="124" t="s">
        <v>30</v>
      </c>
      <c r="C39" s="126" t="s">
        <v>54</v>
      </c>
      <c r="D39" s="129" t="s">
        <v>40</v>
      </c>
      <c r="E39" s="183">
        <v>5278.83</v>
      </c>
      <c r="F39" s="129" t="str">
        <f t="shared" si="0"/>
        <v>-</v>
      </c>
    </row>
    <row r="40" spans="1:6" ht="57.6" customHeight="1" x14ac:dyDescent="0.25">
      <c r="A40" s="177" t="s">
        <v>55</v>
      </c>
      <c r="B40" s="124" t="s">
        <v>30</v>
      </c>
      <c r="C40" s="126" t="s">
        <v>56</v>
      </c>
      <c r="D40" s="125" t="s">
        <v>40</v>
      </c>
      <c r="E40" s="183">
        <v>2280.0100000000002</v>
      </c>
      <c r="F40" s="129" t="str">
        <f t="shared" si="0"/>
        <v>-</v>
      </c>
    </row>
    <row r="41" spans="1:6" s="80" customFormat="1" ht="27" customHeight="1" x14ac:dyDescent="0.25">
      <c r="A41" s="179" t="s">
        <v>57</v>
      </c>
      <c r="B41" s="127" t="s">
        <v>30</v>
      </c>
      <c r="C41" s="128" t="s">
        <v>649</v>
      </c>
      <c r="D41" s="129" t="s">
        <v>40</v>
      </c>
      <c r="E41" s="129">
        <f>E42</f>
        <v>4659729.43</v>
      </c>
      <c r="F41" s="129" t="str">
        <f t="shared" si="0"/>
        <v>-</v>
      </c>
    </row>
    <row r="42" spans="1:6" s="80" customFormat="1" ht="31.2" customHeight="1" x14ac:dyDescent="0.25">
      <c r="A42" s="177" t="s">
        <v>58</v>
      </c>
      <c r="B42" s="124" t="s">
        <v>30</v>
      </c>
      <c r="C42" s="126" t="s">
        <v>698</v>
      </c>
      <c r="D42" s="129" t="s">
        <v>40</v>
      </c>
      <c r="E42" s="125">
        <f>E43+E44+E45+E46</f>
        <v>4659729.43</v>
      </c>
      <c r="F42" s="129" t="str">
        <f t="shared" si="0"/>
        <v>-</v>
      </c>
    </row>
    <row r="43" spans="1:6" ht="81.599999999999994" customHeight="1" x14ac:dyDescent="0.25">
      <c r="A43" s="177" t="s">
        <v>59</v>
      </c>
      <c r="B43" s="124" t="s">
        <v>30</v>
      </c>
      <c r="C43" s="138" t="s">
        <v>60</v>
      </c>
      <c r="D43" s="125" t="s">
        <v>40</v>
      </c>
      <c r="E43" s="183">
        <v>2174020.0499999998</v>
      </c>
      <c r="F43" s="129" t="str">
        <f t="shared" si="0"/>
        <v>-</v>
      </c>
    </row>
    <row r="44" spans="1:6" ht="90.6" customHeight="1" x14ac:dyDescent="0.25">
      <c r="A44" s="177" t="s">
        <v>61</v>
      </c>
      <c r="B44" s="124" t="s">
        <v>30</v>
      </c>
      <c r="C44" s="138" t="s">
        <v>62</v>
      </c>
      <c r="D44" s="129" t="s">
        <v>40</v>
      </c>
      <c r="E44" s="183">
        <v>14822.53</v>
      </c>
      <c r="F44" s="129" t="str">
        <f t="shared" si="0"/>
        <v>-</v>
      </c>
    </row>
    <row r="45" spans="1:6" ht="75.599999999999994" customHeight="1" x14ac:dyDescent="0.25">
      <c r="A45" s="180" t="s">
        <v>63</v>
      </c>
      <c r="B45" s="124" t="s">
        <v>30</v>
      </c>
      <c r="C45" s="138" t="s">
        <v>64</v>
      </c>
      <c r="D45" s="129" t="s">
        <v>40</v>
      </c>
      <c r="E45" s="183">
        <v>2877104.47</v>
      </c>
      <c r="F45" s="129" t="str">
        <f t="shared" si="0"/>
        <v>-</v>
      </c>
    </row>
    <row r="46" spans="1:6" ht="78.599999999999994" customHeight="1" x14ac:dyDescent="0.25">
      <c r="A46" s="180" t="s">
        <v>65</v>
      </c>
      <c r="B46" s="124" t="s">
        <v>30</v>
      </c>
      <c r="C46" s="138" t="s">
        <v>66</v>
      </c>
      <c r="D46" s="125" t="s">
        <v>40</v>
      </c>
      <c r="E46" s="183">
        <v>-406217.62</v>
      </c>
      <c r="F46" s="129" t="str">
        <f t="shared" si="0"/>
        <v>-</v>
      </c>
    </row>
    <row r="47" spans="1:6" s="80" customFormat="1" ht="16.2" customHeight="1" x14ac:dyDescent="0.25">
      <c r="A47" s="179" t="s">
        <v>67</v>
      </c>
      <c r="B47" s="127" t="s">
        <v>30</v>
      </c>
      <c r="C47" s="128" t="s">
        <v>648</v>
      </c>
      <c r="D47" s="129" t="s">
        <v>40</v>
      </c>
      <c r="E47" s="129">
        <f>E48+E58+E63+E66</f>
        <v>6355880.7200000007</v>
      </c>
      <c r="F47" s="129" t="str">
        <f t="shared" si="0"/>
        <v>-</v>
      </c>
    </row>
    <row r="48" spans="1:6" s="80" customFormat="1" ht="28.5" customHeight="1" x14ac:dyDescent="0.25">
      <c r="A48" s="181" t="s">
        <v>716</v>
      </c>
      <c r="B48" s="130" t="s">
        <v>30</v>
      </c>
      <c r="C48" s="131" t="s">
        <v>717</v>
      </c>
      <c r="D48" s="132" t="s">
        <v>40</v>
      </c>
      <c r="E48" s="132">
        <f>E49+E54</f>
        <v>2802912.8299999996</v>
      </c>
      <c r="F48" s="129" t="s">
        <v>40</v>
      </c>
    </row>
    <row r="49" spans="1:6" s="80" customFormat="1" ht="29.4" customHeight="1" x14ac:dyDescent="0.25">
      <c r="A49" s="177" t="s">
        <v>68</v>
      </c>
      <c r="B49" s="124" t="s">
        <v>30</v>
      </c>
      <c r="C49" s="126" t="s">
        <v>697</v>
      </c>
      <c r="D49" s="129" t="s">
        <v>40</v>
      </c>
      <c r="E49" s="125">
        <f>E50+E51+E52+E53</f>
        <v>2295528.0999999996</v>
      </c>
      <c r="F49" s="129" t="str">
        <f>IF(OR(D49="-",IF(E49="-",0,E49)&gt;=IF(D49="-",0,D49)),"-",IF(D49="-",0,D49)-IF(E49="-",0,E49))</f>
        <v>-</v>
      </c>
    </row>
    <row r="50" spans="1:6" ht="48.6" customHeight="1" x14ac:dyDescent="0.25">
      <c r="A50" s="177" t="s">
        <v>660</v>
      </c>
      <c r="B50" s="124" t="s">
        <v>30</v>
      </c>
      <c r="C50" s="138" t="s">
        <v>659</v>
      </c>
      <c r="D50" s="125" t="s">
        <v>40</v>
      </c>
      <c r="E50" s="183">
        <v>2239793.88</v>
      </c>
      <c r="F50" s="129" t="str">
        <f>IF(OR(D50="-",IF(E50="-",0,E50)&gt;=IF(D50="-",0,D50)),"-",IF(D50="-",0,D50)-IF(E50="-",0,E50))</f>
        <v>-</v>
      </c>
    </row>
    <row r="51" spans="1:6" ht="36" customHeight="1" x14ac:dyDescent="0.25">
      <c r="A51" s="177" t="s">
        <v>719</v>
      </c>
      <c r="B51" s="124" t="s">
        <v>30</v>
      </c>
      <c r="C51" s="138" t="s">
        <v>718</v>
      </c>
      <c r="D51" s="125" t="s">
        <v>40</v>
      </c>
      <c r="E51" s="183">
        <v>52183.78</v>
      </c>
      <c r="F51" s="129" t="str">
        <f>IF(OR(D51="-",IF(E51="-",0,E51)&gt;=IF(D51="-",0,D51)),"-",IF(D51="-",0,D51)-IF(E51="-",0,E51))</f>
        <v>-</v>
      </c>
    </row>
    <row r="52" spans="1:6" ht="24.6" customHeight="1" x14ac:dyDescent="0.25">
      <c r="A52" s="177" t="s">
        <v>68</v>
      </c>
      <c r="B52" s="124" t="s">
        <v>30</v>
      </c>
      <c r="C52" s="133" t="s">
        <v>867</v>
      </c>
      <c r="D52" s="125" t="s">
        <v>40</v>
      </c>
      <c r="E52" s="183">
        <v>500</v>
      </c>
      <c r="F52" s="129"/>
    </row>
    <row r="53" spans="1:6" ht="36.6" customHeight="1" x14ac:dyDescent="0.25">
      <c r="A53" s="177" t="s">
        <v>883</v>
      </c>
      <c r="B53" s="124" t="s">
        <v>30</v>
      </c>
      <c r="C53" s="133" t="s">
        <v>868</v>
      </c>
      <c r="D53" s="125" t="s">
        <v>40</v>
      </c>
      <c r="E53" s="183">
        <v>3050.44</v>
      </c>
      <c r="F53" s="129"/>
    </row>
    <row r="54" spans="1:6" ht="40.5" customHeight="1" x14ac:dyDescent="0.25">
      <c r="A54" s="177" t="s">
        <v>721</v>
      </c>
      <c r="B54" s="124" t="s">
        <v>30</v>
      </c>
      <c r="C54" s="126" t="s">
        <v>720</v>
      </c>
      <c r="D54" s="125" t="s">
        <v>40</v>
      </c>
      <c r="E54" s="184">
        <f>E55+E56+E57</f>
        <v>507384.73</v>
      </c>
      <c r="F54" s="129" t="s">
        <v>40</v>
      </c>
    </row>
    <row r="55" spans="1:6" ht="66.599999999999994" customHeight="1" x14ac:dyDescent="0.25">
      <c r="A55" s="177" t="s">
        <v>723</v>
      </c>
      <c r="B55" s="124" t="s">
        <v>30</v>
      </c>
      <c r="C55" s="126" t="s">
        <v>722</v>
      </c>
      <c r="D55" s="125" t="s">
        <v>40</v>
      </c>
      <c r="E55" s="183">
        <v>485923.54</v>
      </c>
      <c r="F55" s="129" t="s">
        <v>40</v>
      </c>
    </row>
    <row r="56" spans="1:6" ht="55.2" customHeight="1" x14ac:dyDescent="0.25">
      <c r="A56" s="177" t="s">
        <v>725</v>
      </c>
      <c r="B56" s="124" t="s">
        <v>30</v>
      </c>
      <c r="C56" s="126" t="s">
        <v>724</v>
      </c>
      <c r="D56" s="125" t="s">
        <v>40</v>
      </c>
      <c r="E56" s="183">
        <v>21472.06</v>
      </c>
      <c r="F56" s="129" t="s">
        <v>40</v>
      </c>
    </row>
    <row r="57" spans="1:6" ht="66" customHeight="1" x14ac:dyDescent="0.25">
      <c r="A57" s="177" t="s">
        <v>812</v>
      </c>
      <c r="B57" s="124" t="s">
        <v>30</v>
      </c>
      <c r="C57" s="155" t="s">
        <v>811</v>
      </c>
      <c r="D57" s="125"/>
      <c r="E57" s="185">
        <v>-10.87</v>
      </c>
      <c r="F57" s="129"/>
    </row>
    <row r="58" spans="1:6" ht="30" customHeight="1" x14ac:dyDescent="0.25">
      <c r="A58" s="177" t="s">
        <v>69</v>
      </c>
      <c r="B58" s="124" t="s">
        <v>30</v>
      </c>
      <c r="C58" s="138" t="s">
        <v>696</v>
      </c>
      <c r="D58" s="129" t="s">
        <v>40</v>
      </c>
      <c r="E58" s="184">
        <f>E59+E60+E61+E62</f>
        <v>3444431.66</v>
      </c>
      <c r="F58" s="129" t="str">
        <f>IF(OR(D58="-",IF(E58="-",0,E58)&gt;=IF(D58="-",0,D58)),"-",IF(D58="-",0,D58)-IF(E58="-",0,E58))</f>
        <v>-</v>
      </c>
    </row>
    <row r="59" spans="1:6" ht="51" customHeight="1" x14ac:dyDescent="0.25">
      <c r="A59" s="177" t="s">
        <v>70</v>
      </c>
      <c r="B59" s="124" t="s">
        <v>30</v>
      </c>
      <c r="C59" s="138" t="s">
        <v>71</v>
      </c>
      <c r="D59" s="129" t="s">
        <v>40</v>
      </c>
      <c r="E59" s="183">
        <v>3419249.95</v>
      </c>
      <c r="F59" s="129" t="str">
        <f>IF(OR(D59="-",IF(E59="-",0,E59)&gt;=IF(D59="-",0,D59)),"-",IF(D59="-",0,D59)-IF(E59="-",0,E59))</f>
        <v>-</v>
      </c>
    </row>
    <row r="60" spans="1:6" ht="27" customHeight="1" x14ac:dyDescent="0.25">
      <c r="A60" s="177" t="s">
        <v>72</v>
      </c>
      <c r="B60" s="124" t="s">
        <v>30</v>
      </c>
      <c r="C60" s="138" t="s">
        <v>73</v>
      </c>
      <c r="D60" s="125" t="s">
        <v>40</v>
      </c>
      <c r="E60" s="183">
        <v>13092.51</v>
      </c>
      <c r="F60" s="129" t="str">
        <f>IF(OR(D60="-",IF(E60="-",0,E60)&gt;=IF(D60="-",0,D60)),"-",IF(D60="-",0,D60)-IF(E60="-",0,E60))</f>
        <v>-</v>
      </c>
    </row>
    <row r="61" spans="1:6" ht="45" customHeight="1" x14ac:dyDescent="0.25">
      <c r="A61" s="177" t="s">
        <v>727</v>
      </c>
      <c r="B61" s="124" t="s">
        <v>30</v>
      </c>
      <c r="C61" s="138" t="s">
        <v>726</v>
      </c>
      <c r="D61" s="125" t="s">
        <v>40</v>
      </c>
      <c r="E61" s="183">
        <v>4970.93</v>
      </c>
      <c r="F61" s="129" t="s">
        <v>40</v>
      </c>
    </row>
    <row r="62" spans="1:6" ht="39" customHeight="1" x14ac:dyDescent="0.25">
      <c r="A62" s="177" t="s">
        <v>813</v>
      </c>
      <c r="B62" s="124" t="s">
        <v>30</v>
      </c>
      <c r="C62" s="156" t="s">
        <v>810</v>
      </c>
      <c r="D62" s="125"/>
      <c r="E62" s="186">
        <v>7118.27</v>
      </c>
      <c r="F62" s="129"/>
    </row>
    <row r="63" spans="1:6" ht="16.8" customHeight="1" x14ac:dyDescent="0.25">
      <c r="A63" s="177" t="s">
        <v>790</v>
      </c>
      <c r="B63" s="124" t="s">
        <v>30</v>
      </c>
      <c r="C63" s="126" t="s">
        <v>791</v>
      </c>
      <c r="D63" s="125" t="s">
        <v>40</v>
      </c>
      <c r="E63" s="184">
        <f>E64</f>
        <v>59247</v>
      </c>
      <c r="F63" s="129" t="s">
        <v>40</v>
      </c>
    </row>
    <row r="64" spans="1:6" ht="18.600000000000001" customHeight="1" x14ac:dyDescent="0.25">
      <c r="A64" s="177" t="s">
        <v>790</v>
      </c>
      <c r="B64" s="124" t="s">
        <v>30</v>
      </c>
      <c r="C64" s="126" t="s">
        <v>792</v>
      </c>
      <c r="D64" s="125" t="s">
        <v>40</v>
      </c>
      <c r="E64" s="184">
        <f>E65</f>
        <v>59247</v>
      </c>
      <c r="F64" s="129" t="s">
        <v>40</v>
      </c>
    </row>
    <row r="65" spans="1:6" ht="36.6" customHeight="1" x14ac:dyDescent="0.25">
      <c r="A65" s="177" t="s">
        <v>789</v>
      </c>
      <c r="B65" s="124" t="s">
        <v>30</v>
      </c>
      <c r="C65" s="155" t="s">
        <v>809</v>
      </c>
      <c r="D65" s="125"/>
      <c r="E65" s="183">
        <v>59247</v>
      </c>
      <c r="F65" s="129"/>
    </row>
    <row r="66" spans="1:6" ht="30.6" customHeight="1" x14ac:dyDescent="0.25">
      <c r="A66" s="177" t="s">
        <v>74</v>
      </c>
      <c r="B66" s="124" t="s">
        <v>30</v>
      </c>
      <c r="C66" s="138" t="s">
        <v>695</v>
      </c>
      <c r="D66" s="129" t="s">
        <v>40</v>
      </c>
      <c r="E66" s="184">
        <f>E67+E68</f>
        <v>49289.23</v>
      </c>
      <c r="F66" s="129" t="str">
        <f t="shared" ref="F66:F73" si="1">IF(OR(D66="-",IF(E66="-",0,E66)&gt;=IF(D66="-",0,D66)),"-",IF(D66="-",0,D66)-IF(E66="-",0,E66))</f>
        <v>-</v>
      </c>
    </row>
    <row r="67" spans="1:6" ht="44.4" customHeight="1" x14ac:dyDescent="0.25">
      <c r="A67" s="177" t="s">
        <v>75</v>
      </c>
      <c r="B67" s="124" t="s">
        <v>30</v>
      </c>
      <c r="C67" s="138" t="s">
        <v>76</v>
      </c>
      <c r="D67" s="129" t="s">
        <v>40</v>
      </c>
      <c r="E67" s="183">
        <v>49229</v>
      </c>
      <c r="F67" s="129" t="str">
        <f t="shared" si="1"/>
        <v>-</v>
      </c>
    </row>
    <row r="68" spans="1:6" ht="37.799999999999997" customHeight="1" x14ac:dyDescent="0.25">
      <c r="A68" s="177" t="s">
        <v>661</v>
      </c>
      <c r="B68" s="124" t="s">
        <v>30</v>
      </c>
      <c r="C68" s="138" t="s">
        <v>658</v>
      </c>
      <c r="D68" s="125" t="s">
        <v>40</v>
      </c>
      <c r="E68" s="183">
        <v>60.23</v>
      </c>
      <c r="F68" s="129" t="str">
        <f t="shared" si="1"/>
        <v>-</v>
      </c>
    </row>
    <row r="69" spans="1:6" s="80" customFormat="1" ht="17.399999999999999" customHeight="1" x14ac:dyDescent="0.25">
      <c r="A69" s="179" t="s">
        <v>77</v>
      </c>
      <c r="B69" s="127" t="s">
        <v>30</v>
      </c>
      <c r="C69" s="128" t="s">
        <v>647</v>
      </c>
      <c r="D69" s="129" t="s">
        <v>40</v>
      </c>
      <c r="E69" s="129">
        <f>E70+E73</f>
        <v>1426066.56</v>
      </c>
      <c r="F69" s="129" t="str">
        <f t="shared" si="1"/>
        <v>-</v>
      </c>
    </row>
    <row r="70" spans="1:6" s="80" customFormat="1" ht="21.6" customHeight="1" x14ac:dyDescent="0.25">
      <c r="A70" s="177" t="s">
        <v>78</v>
      </c>
      <c r="B70" s="124" t="s">
        <v>30</v>
      </c>
      <c r="C70" s="126" t="s">
        <v>694</v>
      </c>
      <c r="D70" s="129" t="s">
        <v>40</v>
      </c>
      <c r="E70" s="125">
        <f>E71+E72</f>
        <v>348783.13</v>
      </c>
      <c r="F70" s="129" t="str">
        <f t="shared" si="1"/>
        <v>-</v>
      </c>
    </row>
    <row r="71" spans="1:6" ht="58.2" customHeight="1" x14ac:dyDescent="0.25">
      <c r="A71" s="177" t="s">
        <v>79</v>
      </c>
      <c r="B71" s="124" t="s">
        <v>30</v>
      </c>
      <c r="C71" s="138" t="s">
        <v>80</v>
      </c>
      <c r="D71" s="125" t="s">
        <v>40</v>
      </c>
      <c r="E71" s="183">
        <v>335925.85</v>
      </c>
      <c r="F71" s="129" t="str">
        <f t="shared" si="1"/>
        <v>-</v>
      </c>
    </row>
    <row r="72" spans="1:6" ht="34.200000000000003" customHeight="1" x14ac:dyDescent="0.25">
      <c r="A72" s="177" t="s">
        <v>81</v>
      </c>
      <c r="B72" s="124" t="s">
        <v>30</v>
      </c>
      <c r="C72" s="138" t="s">
        <v>82</v>
      </c>
      <c r="D72" s="129" t="s">
        <v>40</v>
      </c>
      <c r="E72" s="183">
        <v>12857.28</v>
      </c>
      <c r="F72" s="129" t="str">
        <f t="shared" si="1"/>
        <v>-</v>
      </c>
    </row>
    <row r="73" spans="1:6" ht="15.75" customHeight="1" x14ac:dyDescent="0.25">
      <c r="A73" s="177" t="s">
        <v>729</v>
      </c>
      <c r="B73" s="124" t="s">
        <v>30</v>
      </c>
      <c r="C73" s="138" t="s">
        <v>728</v>
      </c>
      <c r="D73" s="129" t="s">
        <v>40</v>
      </c>
      <c r="E73" s="184">
        <f>E74+E78</f>
        <v>1077283.43</v>
      </c>
      <c r="F73" s="129" t="str">
        <f t="shared" si="1"/>
        <v>-</v>
      </c>
    </row>
    <row r="74" spans="1:6" ht="15.75" customHeight="1" x14ac:dyDescent="0.25">
      <c r="A74" s="177" t="s">
        <v>83</v>
      </c>
      <c r="B74" s="124" t="s">
        <v>30</v>
      </c>
      <c r="C74" s="138" t="s">
        <v>730</v>
      </c>
      <c r="D74" s="129" t="s">
        <v>40</v>
      </c>
      <c r="E74" s="184">
        <f>E75+E76+E77</f>
        <v>1050415.3499999999</v>
      </c>
      <c r="F74" s="129" t="s">
        <v>40</v>
      </c>
    </row>
    <row r="75" spans="1:6" ht="49.8" customHeight="1" x14ac:dyDescent="0.25">
      <c r="A75" s="177" t="s">
        <v>662</v>
      </c>
      <c r="B75" s="124" t="s">
        <v>30</v>
      </c>
      <c r="C75" s="138" t="s">
        <v>657</v>
      </c>
      <c r="D75" s="125" t="s">
        <v>40</v>
      </c>
      <c r="E75" s="183">
        <v>1022917.47</v>
      </c>
      <c r="F75" s="129" t="str">
        <f t="shared" ref="F75:F88" si="2">IF(OR(D75="-",IF(E75="-",0,E75)&gt;=IF(D75="-",0,D75)),"-",IF(D75="-",0,D75)-IF(E75="-",0,E75))</f>
        <v>-</v>
      </c>
    </row>
    <row r="76" spans="1:6" ht="38.4" customHeight="1" x14ac:dyDescent="0.25">
      <c r="A76" s="177" t="s">
        <v>663</v>
      </c>
      <c r="B76" s="124" t="s">
        <v>30</v>
      </c>
      <c r="C76" s="138" t="s">
        <v>656</v>
      </c>
      <c r="D76" s="129" t="s">
        <v>40</v>
      </c>
      <c r="E76" s="183">
        <v>26997.88</v>
      </c>
      <c r="F76" s="129" t="str">
        <f t="shared" si="2"/>
        <v>-</v>
      </c>
    </row>
    <row r="77" spans="1:6" ht="45" customHeight="1" x14ac:dyDescent="0.25">
      <c r="A77" s="177" t="s">
        <v>664</v>
      </c>
      <c r="B77" s="124" t="s">
        <v>30</v>
      </c>
      <c r="C77" s="138" t="s">
        <v>655</v>
      </c>
      <c r="D77" s="129" t="s">
        <v>40</v>
      </c>
      <c r="E77" s="184">
        <v>500</v>
      </c>
      <c r="F77" s="129" t="str">
        <f t="shared" si="2"/>
        <v>-</v>
      </c>
    </row>
    <row r="78" spans="1:6" ht="16.8" customHeight="1" x14ac:dyDescent="0.25">
      <c r="A78" s="177" t="s">
        <v>84</v>
      </c>
      <c r="B78" s="124" t="s">
        <v>30</v>
      </c>
      <c r="C78" s="138" t="s">
        <v>693</v>
      </c>
      <c r="D78" s="125" t="s">
        <v>40</v>
      </c>
      <c r="E78" s="184">
        <f>E79+E80</f>
        <v>26868.079999999998</v>
      </c>
      <c r="F78" s="129" t="str">
        <f t="shared" si="2"/>
        <v>-</v>
      </c>
    </row>
    <row r="79" spans="1:6" ht="51" customHeight="1" x14ac:dyDescent="0.25">
      <c r="A79" s="177" t="s">
        <v>665</v>
      </c>
      <c r="B79" s="124" t="s">
        <v>30</v>
      </c>
      <c r="C79" s="138" t="s">
        <v>654</v>
      </c>
      <c r="D79" s="129" t="s">
        <v>40</v>
      </c>
      <c r="E79" s="183">
        <v>24724.92</v>
      </c>
      <c r="F79" s="129" t="str">
        <f t="shared" si="2"/>
        <v>-</v>
      </c>
    </row>
    <row r="80" spans="1:6" ht="39.6" customHeight="1" x14ac:dyDescent="0.25">
      <c r="A80" s="177" t="s">
        <v>666</v>
      </c>
      <c r="B80" s="124" t="s">
        <v>30</v>
      </c>
      <c r="C80" s="138" t="s">
        <v>653</v>
      </c>
      <c r="D80" s="129" t="s">
        <v>40</v>
      </c>
      <c r="E80" s="183">
        <v>2143.16</v>
      </c>
      <c r="F80" s="129" t="str">
        <f t="shared" si="2"/>
        <v>-</v>
      </c>
    </row>
    <row r="81" spans="1:6" s="80" customFormat="1" ht="17.399999999999999" customHeight="1" x14ac:dyDescent="0.25">
      <c r="A81" s="179" t="s">
        <v>85</v>
      </c>
      <c r="B81" s="127" t="s">
        <v>30</v>
      </c>
      <c r="C81" s="128" t="s">
        <v>86</v>
      </c>
      <c r="D81" s="125" t="s">
        <v>40</v>
      </c>
      <c r="E81" s="129">
        <f>E82+E86+E84</f>
        <v>1140680.44</v>
      </c>
      <c r="F81" s="129" t="str">
        <f t="shared" si="2"/>
        <v>-</v>
      </c>
    </row>
    <row r="82" spans="1:6" s="80" customFormat="1" ht="27.6" customHeight="1" x14ac:dyDescent="0.25">
      <c r="A82" s="177" t="s">
        <v>87</v>
      </c>
      <c r="B82" s="124" t="s">
        <v>30</v>
      </c>
      <c r="C82" s="126" t="s">
        <v>692</v>
      </c>
      <c r="D82" s="129" t="s">
        <v>40</v>
      </c>
      <c r="E82" s="125">
        <f>E83</f>
        <v>1114480.44</v>
      </c>
      <c r="F82" s="129" t="str">
        <f t="shared" si="2"/>
        <v>-</v>
      </c>
    </row>
    <row r="83" spans="1:6" ht="58.2" customHeight="1" x14ac:dyDescent="0.25">
      <c r="A83" s="177" t="s">
        <v>88</v>
      </c>
      <c r="B83" s="124" t="s">
        <v>30</v>
      </c>
      <c r="C83" s="138" t="s">
        <v>89</v>
      </c>
      <c r="D83" s="129" t="s">
        <v>40</v>
      </c>
      <c r="E83" s="183">
        <v>1114480.44</v>
      </c>
      <c r="F83" s="129" t="str">
        <f t="shared" si="2"/>
        <v>-</v>
      </c>
    </row>
    <row r="84" spans="1:6" ht="24.6" customHeight="1" x14ac:dyDescent="0.25">
      <c r="A84" s="177" t="s">
        <v>882</v>
      </c>
      <c r="B84" s="124" t="s">
        <v>30</v>
      </c>
      <c r="C84" s="133" t="s">
        <v>866</v>
      </c>
      <c r="D84" s="129"/>
      <c r="E84" s="183">
        <v>7000</v>
      </c>
      <c r="F84" s="129"/>
    </row>
    <row r="85" spans="1:6" ht="27.6" customHeight="1" x14ac:dyDescent="0.25">
      <c r="A85" s="177" t="s">
        <v>882</v>
      </c>
      <c r="B85" s="124" t="s">
        <v>30</v>
      </c>
      <c r="C85" s="133" t="s">
        <v>865</v>
      </c>
      <c r="D85" s="129"/>
      <c r="E85" s="183">
        <v>7000</v>
      </c>
      <c r="F85" s="129"/>
    </row>
    <row r="86" spans="1:6" ht="27" customHeight="1" x14ac:dyDescent="0.25">
      <c r="A86" s="177" t="s">
        <v>814</v>
      </c>
      <c r="B86" s="124" t="s">
        <v>30</v>
      </c>
      <c r="C86" s="138" t="s">
        <v>808</v>
      </c>
      <c r="D86" s="129"/>
      <c r="E86" s="184">
        <f>E87</f>
        <v>19200</v>
      </c>
      <c r="F86" s="129"/>
    </row>
    <row r="87" spans="1:6" ht="70.2" customHeight="1" x14ac:dyDescent="0.25">
      <c r="A87" s="177" t="s">
        <v>815</v>
      </c>
      <c r="B87" s="124" t="s">
        <v>30</v>
      </c>
      <c r="C87" s="138" t="s">
        <v>807</v>
      </c>
      <c r="D87" s="129"/>
      <c r="E87" s="184">
        <v>19200</v>
      </c>
      <c r="F87" s="129"/>
    </row>
    <row r="88" spans="1:6" s="80" customFormat="1" ht="37.200000000000003" customHeight="1" x14ac:dyDescent="0.25">
      <c r="A88" s="179" t="s">
        <v>90</v>
      </c>
      <c r="B88" s="127" t="s">
        <v>30</v>
      </c>
      <c r="C88" s="128" t="s">
        <v>646</v>
      </c>
      <c r="D88" s="129" t="s">
        <v>40</v>
      </c>
      <c r="E88" s="129">
        <f>E89+E99+E101+E96</f>
        <v>18644001.759999998</v>
      </c>
      <c r="F88" s="129" t="str">
        <f t="shared" si="2"/>
        <v>-</v>
      </c>
    </row>
    <row r="89" spans="1:6" s="80" customFormat="1" ht="61.2" customHeight="1" x14ac:dyDescent="0.25">
      <c r="A89" s="177" t="s">
        <v>732</v>
      </c>
      <c r="B89" s="124" t="s">
        <v>30</v>
      </c>
      <c r="C89" s="126" t="s">
        <v>731</v>
      </c>
      <c r="D89" s="125"/>
      <c r="E89" s="125">
        <f>E90+E92+E94</f>
        <v>17205069</v>
      </c>
      <c r="F89" s="125"/>
    </row>
    <row r="90" spans="1:6" s="80" customFormat="1" ht="48.6" customHeight="1" x14ac:dyDescent="0.25">
      <c r="A90" s="177" t="s">
        <v>91</v>
      </c>
      <c r="B90" s="124" t="s">
        <v>30</v>
      </c>
      <c r="C90" s="126" t="s">
        <v>691</v>
      </c>
      <c r="D90" s="125" t="s">
        <v>40</v>
      </c>
      <c r="E90" s="125">
        <f>E91</f>
        <v>2986933.44</v>
      </c>
      <c r="F90" s="129" t="str">
        <f t="shared" ref="F90:F97" si="3">IF(OR(D90="-",IF(E90="-",0,E90)&gt;=IF(D90="-",0,D90)),"-",IF(D90="-",0,D90)-IF(E90="-",0,E90))</f>
        <v>-</v>
      </c>
    </row>
    <row r="91" spans="1:6" ht="56.4" customHeight="1" x14ac:dyDescent="0.25">
      <c r="A91" s="180" t="s">
        <v>92</v>
      </c>
      <c r="B91" s="124" t="s">
        <v>30</v>
      </c>
      <c r="C91" s="138" t="s">
        <v>93</v>
      </c>
      <c r="D91" s="129" t="s">
        <v>40</v>
      </c>
      <c r="E91" s="183">
        <v>2986933.44</v>
      </c>
      <c r="F91" s="129" t="str">
        <f t="shared" si="3"/>
        <v>-</v>
      </c>
    </row>
    <row r="92" spans="1:6" ht="58.8" customHeight="1" x14ac:dyDescent="0.25">
      <c r="A92" s="180" t="s">
        <v>94</v>
      </c>
      <c r="B92" s="124" t="s">
        <v>30</v>
      </c>
      <c r="C92" s="138" t="s">
        <v>690</v>
      </c>
      <c r="D92" s="129" t="s">
        <v>40</v>
      </c>
      <c r="E92" s="187">
        <f>E93</f>
        <v>148894.04</v>
      </c>
      <c r="F92" s="129" t="str">
        <f t="shared" si="3"/>
        <v>-</v>
      </c>
    </row>
    <row r="93" spans="1:6" ht="48" customHeight="1" x14ac:dyDescent="0.25">
      <c r="A93" s="177" t="s">
        <v>95</v>
      </c>
      <c r="B93" s="124" t="s">
        <v>30</v>
      </c>
      <c r="C93" s="138" t="s">
        <v>96</v>
      </c>
      <c r="D93" s="125" t="s">
        <v>40</v>
      </c>
      <c r="E93" s="183">
        <v>148894.04</v>
      </c>
      <c r="F93" s="129" t="str">
        <f t="shared" si="3"/>
        <v>-</v>
      </c>
    </row>
    <row r="94" spans="1:6" ht="38.4" customHeight="1" x14ac:dyDescent="0.25">
      <c r="A94" s="177" t="s">
        <v>97</v>
      </c>
      <c r="B94" s="124" t="s">
        <v>30</v>
      </c>
      <c r="C94" s="138" t="s">
        <v>689</v>
      </c>
      <c r="D94" s="129" t="s">
        <v>40</v>
      </c>
      <c r="E94" s="184">
        <f>E95</f>
        <v>14069241.52</v>
      </c>
      <c r="F94" s="129" t="str">
        <f t="shared" si="3"/>
        <v>-</v>
      </c>
    </row>
    <row r="95" spans="1:6" ht="31.2" customHeight="1" x14ac:dyDescent="0.25">
      <c r="A95" s="180" t="s">
        <v>98</v>
      </c>
      <c r="B95" s="124" t="s">
        <v>30</v>
      </c>
      <c r="C95" s="138" t="s">
        <v>99</v>
      </c>
      <c r="D95" s="129" t="s">
        <v>40</v>
      </c>
      <c r="E95" s="183">
        <v>14069241.52</v>
      </c>
      <c r="F95" s="129" t="str">
        <f t="shared" si="3"/>
        <v>-</v>
      </c>
    </row>
    <row r="96" spans="1:6" ht="39" customHeight="1" x14ac:dyDescent="0.25">
      <c r="A96" s="180" t="s">
        <v>880</v>
      </c>
      <c r="B96" s="124" t="s">
        <v>30</v>
      </c>
      <c r="C96" s="138" t="s">
        <v>864</v>
      </c>
      <c r="D96" s="129" t="s">
        <v>40</v>
      </c>
      <c r="E96" s="183">
        <f>E97</f>
        <v>42.43</v>
      </c>
      <c r="F96" s="129"/>
    </row>
    <row r="97" spans="1:6" ht="58.8" customHeight="1" x14ac:dyDescent="0.25">
      <c r="A97" s="180" t="s">
        <v>881</v>
      </c>
      <c r="B97" s="124" t="s">
        <v>30</v>
      </c>
      <c r="C97" s="133" t="s">
        <v>863</v>
      </c>
      <c r="D97" s="129" t="s">
        <v>40</v>
      </c>
      <c r="E97" s="183">
        <v>42.43</v>
      </c>
      <c r="F97" s="129" t="str">
        <f t="shared" si="3"/>
        <v>-</v>
      </c>
    </row>
    <row r="98" spans="1:6" ht="57" customHeight="1" x14ac:dyDescent="0.25">
      <c r="A98" s="180" t="s">
        <v>881</v>
      </c>
      <c r="B98" s="124" t="s">
        <v>30</v>
      </c>
      <c r="C98" s="133" t="s">
        <v>862</v>
      </c>
      <c r="D98" s="129" t="s">
        <v>40</v>
      </c>
      <c r="E98" s="183">
        <v>42.43</v>
      </c>
      <c r="F98" s="129" t="s">
        <v>40</v>
      </c>
    </row>
    <row r="99" spans="1:6" ht="35.4" customHeight="1" x14ac:dyDescent="0.25">
      <c r="A99" s="180" t="s">
        <v>816</v>
      </c>
      <c r="B99" s="124" t="s">
        <v>30</v>
      </c>
      <c r="C99" s="138" t="s">
        <v>805</v>
      </c>
      <c r="D99" s="129"/>
      <c r="E99" s="184">
        <f>E100</f>
        <v>124401</v>
      </c>
      <c r="F99" s="129"/>
    </row>
    <row r="100" spans="1:6" ht="36.6" customHeight="1" x14ac:dyDescent="0.25">
      <c r="A100" s="180" t="s">
        <v>817</v>
      </c>
      <c r="B100" s="124" t="s">
        <v>30</v>
      </c>
      <c r="C100" s="138" t="s">
        <v>806</v>
      </c>
      <c r="D100" s="129"/>
      <c r="E100" s="188">
        <v>124401</v>
      </c>
      <c r="F100" s="129"/>
    </row>
    <row r="101" spans="1:6" ht="56.4" customHeight="1" x14ac:dyDescent="0.25">
      <c r="A101" s="180" t="s">
        <v>734</v>
      </c>
      <c r="B101" s="124" t="s">
        <v>30</v>
      </c>
      <c r="C101" s="138" t="s">
        <v>733</v>
      </c>
      <c r="D101" s="129" t="s">
        <v>40</v>
      </c>
      <c r="E101" s="184">
        <f>E102</f>
        <v>1314489.33</v>
      </c>
      <c r="F101" s="129" t="s">
        <v>40</v>
      </c>
    </row>
    <row r="102" spans="1:6" ht="58.8" customHeight="1" x14ac:dyDescent="0.25">
      <c r="A102" s="180" t="s">
        <v>100</v>
      </c>
      <c r="B102" s="124" t="s">
        <v>30</v>
      </c>
      <c r="C102" s="138" t="s">
        <v>688</v>
      </c>
      <c r="D102" s="125" t="s">
        <v>40</v>
      </c>
      <c r="E102" s="184">
        <f>E103</f>
        <v>1314489.33</v>
      </c>
      <c r="F102" s="129" t="str">
        <f>IF(OR(D102="-",IF(E102="-",0,E102)&gt;=IF(D102="-",0,D102)),"-",IF(D102="-",0,D102)-IF(E102="-",0,E102))</f>
        <v>-</v>
      </c>
    </row>
    <row r="103" spans="1:6" ht="58.8" customHeight="1" x14ac:dyDescent="0.25">
      <c r="A103" s="180" t="s">
        <v>101</v>
      </c>
      <c r="B103" s="124" t="s">
        <v>30</v>
      </c>
      <c r="C103" s="138" t="s">
        <v>102</v>
      </c>
      <c r="D103" s="129" t="s">
        <v>40</v>
      </c>
      <c r="E103" s="189">
        <v>1314489.33</v>
      </c>
      <c r="F103" s="129" t="str">
        <f>IF(OR(D103="-",IF(E103="-",0,E103)&gt;=IF(D103="-",0,D103)),"-",IF(D103="-",0,D103)-IF(E103="-",0,E103))</f>
        <v>-</v>
      </c>
    </row>
    <row r="104" spans="1:6" s="80" customFormat="1" ht="24.6" customHeight="1" x14ac:dyDescent="0.25">
      <c r="A104" s="179" t="s">
        <v>103</v>
      </c>
      <c r="B104" s="127" t="s">
        <v>30</v>
      </c>
      <c r="C104" s="128" t="s">
        <v>645</v>
      </c>
      <c r="D104" s="129" t="s">
        <v>40</v>
      </c>
      <c r="E104" s="129">
        <f>E105</f>
        <v>258909.82</v>
      </c>
      <c r="F104" s="129" t="str">
        <f>IF(OR(D104="-",IF(E104="-",0,E104)&gt;=IF(D104="-",0,D104)),"-",IF(D104="-",0,D104)-IF(E104="-",0,E104))</f>
        <v>-</v>
      </c>
    </row>
    <row r="105" spans="1:6" s="80" customFormat="1" ht="24" customHeight="1" x14ac:dyDescent="0.25">
      <c r="A105" s="177" t="s">
        <v>104</v>
      </c>
      <c r="B105" s="124" t="s">
        <v>30</v>
      </c>
      <c r="C105" s="126" t="s">
        <v>687</v>
      </c>
      <c r="D105" s="125" t="s">
        <v>40</v>
      </c>
      <c r="E105" s="125">
        <f>E106+E107+E108</f>
        <v>258909.82</v>
      </c>
      <c r="F105" s="129" t="str">
        <f>IF(OR(D105="-",IF(E105="-",0,E105)&gt;=IF(D105="-",0,D105)),"-",IF(D105="-",0,D105)-IF(E105="-",0,E105))</f>
        <v>-</v>
      </c>
    </row>
    <row r="106" spans="1:6" ht="49.8" customHeight="1" x14ac:dyDescent="0.25">
      <c r="A106" s="177" t="s">
        <v>105</v>
      </c>
      <c r="B106" s="124" t="s">
        <v>30</v>
      </c>
      <c r="C106" s="126" t="s">
        <v>106</v>
      </c>
      <c r="D106" s="129" t="s">
        <v>40</v>
      </c>
      <c r="E106" s="183">
        <v>168560.8</v>
      </c>
      <c r="F106" s="129" t="str">
        <f>IF(OR(D106="-",IF(E106="-",0,E106)&gt;=IF(D106="-",0,D106)),"-",IF(D106="-",0,D106)-IF(E106="-",0,E106))</f>
        <v>-</v>
      </c>
    </row>
    <row r="107" spans="1:6" ht="46.8" customHeight="1" x14ac:dyDescent="0.25">
      <c r="A107" s="177" t="s">
        <v>736</v>
      </c>
      <c r="B107" s="124" t="s">
        <v>30</v>
      </c>
      <c r="C107" s="126" t="s">
        <v>735</v>
      </c>
      <c r="D107" s="129" t="s">
        <v>40</v>
      </c>
      <c r="E107" s="183">
        <v>37609.629999999997</v>
      </c>
      <c r="F107" s="129" t="s">
        <v>40</v>
      </c>
    </row>
    <row r="108" spans="1:6" ht="47.4" customHeight="1" x14ac:dyDescent="0.25">
      <c r="A108" s="177" t="s">
        <v>738</v>
      </c>
      <c r="B108" s="124" t="s">
        <v>30</v>
      </c>
      <c r="C108" s="126" t="s">
        <v>737</v>
      </c>
      <c r="D108" s="129" t="s">
        <v>40</v>
      </c>
      <c r="E108" s="183">
        <v>52739.39</v>
      </c>
      <c r="F108" s="129" t="s">
        <v>40</v>
      </c>
    </row>
    <row r="109" spans="1:6" s="80" customFormat="1" ht="26.4" customHeight="1" x14ac:dyDescent="0.25">
      <c r="A109" s="179" t="s">
        <v>107</v>
      </c>
      <c r="B109" s="127" t="s">
        <v>30</v>
      </c>
      <c r="C109" s="128" t="s">
        <v>108</v>
      </c>
      <c r="D109" s="129" t="s">
        <v>40</v>
      </c>
      <c r="E109" s="190">
        <f>E114+E110</f>
        <v>2752107.98</v>
      </c>
      <c r="F109" s="129" t="str">
        <f>IF(OR(D109="-",IF(E109="-",0,E109)&gt;=IF(D109="-",0,D109)),"-",IF(D109="-",0,D109)-IF(E109="-",0,E109))</f>
        <v>-</v>
      </c>
    </row>
    <row r="110" spans="1:6" s="80" customFormat="1" ht="22.8" customHeight="1" x14ac:dyDescent="0.25">
      <c r="A110" s="177" t="s">
        <v>876</v>
      </c>
      <c r="B110" s="124" t="s">
        <v>30</v>
      </c>
      <c r="C110" s="126" t="s">
        <v>861</v>
      </c>
      <c r="D110" s="129"/>
      <c r="E110" s="190">
        <f>E112</f>
        <v>1385064</v>
      </c>
      <c r="F110" s="129"/>
    </row>
    <row r="111" spans="1:6" s="80" customFormat="1" ht="26.4" customHeight="1" x14ac:dyDescent="0.25">
      <c r="A111" s="177" t="s">
        <v>879</v>
      </c>
      <c r="B111" s="124" t="s">
        <v>30</v>
      </c>
      <c r="C111" s="126" t="s">
        <v>878</v>
      </c>
      <c r="D111" s="129"/>
      <c r="E111" s="190">
        <f>E110</f>
        <v>1385064</v>
      </c>
      <c r="F111" s="129"/>
    </row>
    <row r="112" spans="1:6" s="80" customFormat="1" ht="38.4" customHeight="1" x14ac:dyDescent="0.25">
      <c r="A112" s="177" t="s">
        <v>877</v>
      </c>
      <c r="B112" s="124" t="s">
        <v>30</v>
      </c>
      <c r="C112" s="133" t="s">
        <v>860</v>
      </c>
      <c r="D112" s="129"/>
      <c r="E112" s="183">
        <f>E113</f>
        <v>1385064</v>
      </c>
      <c r="F112" s="129"/>
    </row>
    <row r="113" spans="1:6" s="80" customFormat="1" ht="40.799999999999997" customHeight="1" x14ac:dyDescent="0.25">
      <c r="A113" s="177" t="s">
        <v>877</v>
      </c>
      <c r="B113" s="124" t="s">
        <v>30</v>
      </c>
      <c r="C113" s="133" t="s">
        <v>859</v>
      </c>
      <c r="D113" s="129"/>
      <c r="E113" s="183">
        <v>1385064</v>
      </c>
      <c r="F113" s="129"/>
    </row>
    <row r="114" spans="1:6" s="80" customFormat="1" ht="18" customHeight="1" x14ac:dyDescent="0.25">
      <c r="A114" s="177" t="s">
        <v>739</v>
      </c>
      <c r="B114" s="124" t="s">
        <v>30</v>
      </c>
      <c r="C114" s="126" t="s">
        <v>740</v>
      </c>
      <c r="D114" s="125" t="s">
        <v>40</v>
      </c>
      <c r="E114" s="191">
        <f>E115</f>
        <v>1367043.98</v>
      </c>
      <c r="F114" s="129" t="s">
        <v>40</v>
      </c>
    </row>
    <row r="115" spans="1:6" s="80" customFormat="1" ht="15.6" customHeight="1" x14ac:dyDescent="0.25">
      <c r="A115" s="177" t="s">
        <v>109</v>
      </c>
      <c r="B115" s="124" t="s">
        <v>30</v>
      </c>
      <c r="C115" s="126" t="s">
        <v>686</v>
      </c>
      <c r="D115" s="125" t="s">
        <v>40</v>
      </c>
      <c r="E115" s="191">
        <f>E116</f>
        <v>1367043.98</v>
      </c>
      <c r="F115" s="129" t="str">
        <f>IF(OR(D115="-",IF(E115="-",0,E115)&gt;=IF(D115="-",0,D115)),"-",IF(D115="-",0,D115)-IF(E115="-",0,E115))</f>
        <v>-</v>
      </c>
    </row>
    <row r="116" spans="1:6" ht="30" customHeight="1" x14ac:dyDescent="0.25">
      <c r="A116" s="177" t="s">
        <v>110</v>
      </c>
      <c r="B116" s="124" t="s">
        <v>30</v>
      </c>
      <c r="C116" s="126" t="s">
        <v>111</v>
      </c>
      <c r="D116" s="129" t="s">
        <v>40</v>
      </c>
      <c r="E116" s="183">
        <v>1367043.98</v>
      </c>
      <c r="F116" s="129" t="str">
        <f>IF(OR(D116="-",IF(E116="-",0,E116)&gt;=IF(D116="-",0,D116)),"-",IF(D116="-",0,D116)-IF(E116="-",0,E116))</f>
        <v>-</v>
      </c>
    </row>
    <row r="117" spans="1:6" s="80" customFormat="1" ht="28.95" customHeight="1" x14ac:dyDescent="0.25">
      <c r="A117" s="179" t="s">
        <v>678</v>
      </c>
      <c r="B117" s="127" t="s">
        <v>30</v>
      </c>
      <c r="C117" s="128" t="s">
        <v>644</v>
      </c>
      <c r="D117" s="129" t="s">
        <v>40</v>
      </c>
      <c r="E117" s="129">
        <f>E118+E121</f>
        <v>791594.77</v>
      </c>
      <c r="F117" s="129" t="str">
        <f>IF(OR(D117="-",IF(E117="-",0,E117)&gt;=IF(D117="-",0,D117)),"-",IF(D117="-",0,D117)-IF(E117="-",0,E117))</f>
        <v>-</v>
      </c>
    </row>
    <row r="118" spans="1:6" s="80" customFormat="1" ht="68.400000000000006" customHeight="1" x14ac:dyDescent="0.25">
      <c r="A118" s="177" t="s">
        <v>741</v>
      </c>
      <c r="B118" s="124" t="s">
        <v>30</v>
      </c>
      <c r="C118" s="126" t="s">
        <v>742</v>
      </c>
      <c r="D118" s="125" t="s">
        <v>40</v>
      </c>
      <c r="E118" s="125">
        <f>E119</f>
        <v>143611.5</v>
      </c>
      <c r="F118" s="125" t="s">
        <v>40</v>
      </c>
    </row>
    <row r="119" spans="1:6" s="80" customFormat="1" ht="71.400000000000006" customHeight="1" x14ac:dyDescent="0.25">
      <c r="A119" s="177" t="s">
        <v>685</v>
      </c>
      <c r="B119" s="124" t="s">
        <v>30</v>
      </c>
      <c r="C119" s="126" t="s">
        <v>684</v>
      </c>
      <c r="D119" s="125" t="s">
        <v>40</v>
      </c>
      <c r="E119" s="125">
        <f>E120</f>
        <v>143611.5</v>
      </c>
      <c r="F119" s="129" t="str">
        <f>IF(OR(D119="-",IF(E119="-",0,E119)&gt;=IF(D119="-",0,D119)),"-",IF(D119="-",0,D119)-IF(E119="-",0,E119))</f>
        <v>-</v>
      </c>
    </row>
    <row r="120" spans="1:6" ht="70.2" customHeight="1" x14ac:dyDescent="0.25">
      <c r="A120" s="177" t="s">
        <v>667</v>
      </c>
      <c r="B120" s="124" t="s">
        <v>30</v>
      </c>
      <c r="C120" s="138" t="s">
        <v>650</v>
      </c>
      <c r="D120" s="129" t="s">
        <v>40</v>
      </c>
      <c r="E120" s="183">
        <v>143611.5</v>
      </c>
      <c r="F120" s="129" t="str">
        <f>IF(OR(D120="-",IF(E120="-",0,E120)&gt;=IF(D120="-",0,D120)),"-",IF(D120="-",0,D120)-IF(E120="-",0,E120))</f>
        <v>-</v>
      </c>
    </row>
    <row r="121" spans="1:6" ht="31.5" customHeight="1" x14ac:dyDescent="0.25">
      <c r="A121" s="177" t="s">
        <v>744</v>
      </c>
      <c r="B121" s="124" t="s">
        <v>30</v>
      </c>
      <c r="C121" s="138" t="s">
        <v>743</v>
      </c>
      <c r="D121" s="129" t="s">
        <v>40</v>
      </c>
      <c r="E121" s="184">
        <f>E122</f>
        <v>647983.27</v>
      </c>
      <c r="F121" s="129" t="s">
        <v>40</v>
      </c>
    </row>
    <row r="122" spans="1:6" ht="28.2" customHeight="1" x14ac:dyDescent="0.25">
      <c r="A122" s="177" t="s">
        <v>701</v>
      </c>
      <c r="B122" s="124" t="s">
        <v>30</v>
      </c>
      <c r="C122" s="138" t="s">
        <v>683</v>
      </c>
      <c r="D122" s="129" t="s">
        <v>40</v>
      </c>
      <c r="E122" s="184">
        <f>E123</f>
        <v>647983.27</v>
      </c>
      <c r="F122" s="129" t="str">
        <f>IF(OR(D122="-",IF(E122="-",0,E122)&gt;=IF(D122="-",0,D122)),"-",IF(D122="-",0,D122)-IF(E122="-",0,E122))</f>
        <v>-</v>
      </c>
    </row>
    <row r="123" spans="1:6" ht="43.95" customHeight="1" x14ac:dyDescent="0.25">
      <c r="A123" s="177" t="s">
        <v>668</v>
      </c>
      <c r="B123" s="124" t="s">
        <v>30</v>
      </c>
      <c r="C123" s="138" t="s">
        <v>651</v>
      </c>
      <c r="D123" s="125" t="s">
        <v>40</v>
      </c>
      <c r="E123" s="183">
        <v>647983.27</v>
      </c>
      <c r="F123" s="129" t="str">
        <f>IF(OR(D123="-",IF(E123="-",0,E123)&gt;=IF(D123="-",0,D123)),"-",IF(D123="-",0,D123)-IF(E123="-",0,E123))</f>
        <v>-</v>
      </c>
    </row>
    <row r="124" spans="1:6" ht="21.75" customHeight="1" x14ac:dyDescent="0.25">
      <c r="A124" s="179" t="s">
        <v>746</v>
      </c>
      <c r="B124" s="127" t="s">
        <v>30</v>
      </c>
      <c r="C124" s="128" t="s">
        <v>745</v>
      </c>
      <c r="D124" s="129" t="s">
        <v>40</v>
      </c>
      <c r="E124" s="192">
        <f>E125</f>
        <v>3914.33</v>
      </c>
      <c r="F124" s="129" t="s">
        <v>40</v>
      </c>
    </row>
    <row r="125" spans="1:6" ht="36.75" customHeight="1" x14ac:dyDescent="0.25">
      <c r="A125" s="177" t="s">
        <v>748</v>
      </c>
      <c r="B125" s="124" t="s">
        <v>30</v>
      </c>
      <c r="C125" s="126" t="s">
        <v>747</v>
      </c>
      <c r="D125" s="125" t="s">
        <v>40</v>
      </c>
      <c r="E125" s="184">
        <f>E126</f>
        <v>3914.33</v>
      </c>
      <c r="F125" s="129" t="s">
        <v>40</v>
      </c>
    </row>
    <row r="126" spans="1:6" ht="43.95" customHeight="1" x14ac:dyDescent="0.25">
      <c r="A126" s="177" t="s">
        <v>750</v>
      </c>
      <c r="B126" s="124" t="s">
        <v>30</v>
      </c>
      <c r="C126" s="126" t="s">
        <v>749</v>
      </c>
      <c r="D126" s="125" t="s">
        <v>40</v>
      </c>
      <c r="E126" s="184">
        <f>E127</f>
        <v>3914.33</v>
      </c>
      <c r="F126" s="129" t="s">
        <v>40</v>
      </c>
    </row>
    <row r="127" spans="1:6" ht="43.95" customHeight="1" x14ac:dyDescent="0.25">
      <c r="A127" s="177" t="s">
        <v>750</v>
      </c>
      <c r="B127" s="124" t="s">
        <v>30</v>
      </c>
      <c r="C127" s="126" t="s">
        <v>751</v>
      </c>
      <c r="D127" s="125" t="s">
        <v>40</v>
      </c>
      <c r="E127" s="183">
        <v>3914.33</v>
      </c>
      <c r="F127" s="129" t="s">
        <v>40</v>
      </c>
    </row>
    <row r="128" spans="1:6" s="80" customFormat="1" ht="22.2" customHeight="1" x14ac:dyDescent="0.25">
      <c r="A128" s="179" t="s">
        <v>112</v>
      </c>
      <c r="B128" s="127" t="s">
        <v>30</v>
      </c>
      <c r="C128" s="128" t="s">
        <v>113</v>
      </c>
      <c r="D128" s="129" t="s">
        <v>40</v>
      </c>
      <c r="E128" s="129">
        <f>E129+E149+E151+E163</f>
        <v>1610978.1900000002</v>
      </c>
      <c r="F128" s="129" t="str">
        <f>IF(OR(D128="-",IF(E128="-",0,E128)&gt;=IF(D128="-",0,D128)),"-",IF(D128="-",0,D128)-IF(E128="-",0,E128))</f>
        <v>-</v>
      </c>
    </row>
    <row r="129" spans="1:6" s="80" customFormat="1" ht="63.75" customHeight="1" x14ac:dyDescent="0.25">
      <c r="A129" s="177" t="s">
        <v>753</v>
      </c>
      <c r="B129" s="124" t="s">
        <v>30</v>
      </c>
      <c r="C129" s="126" t="s">
        <v>752</v>
      </c>
      <c r="D129" s="125" t="s">
        <v>40</v>
      </c>
      <c r="E129" s="125">
        <f>E130+E147+E134+E132+E136+E143+E145+E138+E140</f>
        <v>33456.369999999995</v>
      </c>
      <c r="F129" s="125" t="s">
        <v>40</v>
      </c>
    </row>
    <row r="130" spans="1:6" s="80" customFormat="1" ht="53.4" customHeight="1" x14ac:dyDescent="0.25">
      <c r="A130" s="177" t="s">
        <v>682</v>
      </c>
      <c r="B130" s="124" t="s">
        <v>30</v>
      </c>
      <c r="C130" s="126" t="s">
        <v>681</v>
      </c>
      <c r="D130" s="129" t="s">
        <v>40</v>
      </c>
      <c r="E130" s="125">
        <f>E131</f>
        <v>4450.58</v>
      </c>
      <c r="F130" s="129" t="str">
        <f>IF(OR(D130="-",IF(E130="-",0,E130)&gt;=IF(D130="-",0,D130)),"-",IF(D130="-",0,D130)-IF(E130="-",0,E130))</f>
        <v>-</v>
      </c>
    </row>
    <row r="131" spans="1:6" ht="70.2" customHeight="1" x14ac:dyDescent="0.25">
      <c r="A131" s="177" t="s">
        <v>669</v>
      </c>
      <c r="B131" s="124" t="s">
        <v>30</v>
      </c>
      <c r="C131" s="138" t="s">
        <v>637</v>
      </c>
      <c r="D131" s="125" t="s">
        <v>40</v>
      </c>
      <c r="E131" s="125">
        <v>4450.58</v>
      </c>
      <c r="F131" s="129" t="str">
        <f>IF(OR(D131="-",IF(E131="-",0,E131)&gt;=IF(D131="-",0,D131)),"-",IF(D131="-",0,D131)-IF(E131="-",0,E131))</f>
        <v>-</v>
      </c>
    </row>
    <row r="132" spans="1:6" ht="70.2" customHeight="1" x14ac:dyDescent="0.25">
      <c r="A132" s="177" t="s">
        <v>870</v>
      </c>
      <c r="B132" s="124" t="s">
        <v>30</v>
      </c>
      <c r="C132" s="146" t="s">
        <v>869</v>
      </c>
      <c r="D132" s="125"/>
      <c r="E132" s="125">
        <v>1500</v>
      </c>
      <c r="F132" s="129"/>
    </row>
    <row r="133" spans="1:6" ht="70.2" customHeight="1" x14ac:dyDescent="0.25">
      <c r="A133" s="177" t="s">
        <v>870</v>
      </c>
      <c r="B133" s="124" t="s">
        <v>30</v>
      </c>
      <c r="C133" s="146" t="s">
        <v>858</v>
      </c>
      <c r="D133" s="125"/>
      <c r="E133" s="125">
        <v>1500</v>
      </c>
      <c r="F133" s="129"/>
    </row>
    <row r="134" spans="1:6" ht="79.8" customHeight="1" x14ac:dyDescent="0.25">
      <c r="A134" s="177" t="s">
        <v>871</v>
      </c>
      <c r="B134" s="124" t="s">
        <v>30</v>
      </c>
      <c r="C134" s="133" t="s">
        <v>851</v>
      </c>
      <c r="D134" s="125"/>
      <c r="E134" s="125">
        <f>E135</f>
        <v>12500</v>
      </c>
      <c r="F134" s="129"/>
    </row>
    <row r="135" spans="1:6" ht="78.599999999999994" customHeight="1" x14ac:dyDescent="0.25">
      <c r="A135" s="177" t="s">
        <v>871</v>
      </c>
      <c r="B135" s="124" t="s">
        <v>30</v>
      </c>
      <c r="C135" s="133" t="s">
        <v>852</v>
      </c>
      <c r="D135" s="125"/>
      <c r="E135" s="183">
        <v>12500</v>
      </c>
      <c r="F135" s="129"/>
    </row>
    <row r="136" spans="1:6" ht="70.2" customHeight="1" x14ac:dyDescent="0.25">
      <c r="A136" s="177" t="s">
        <v>872</v>
      </c>
      <c r="B136" s="124" t="s">
        <v>30</v>
      </c>
      <c r="C136" s="133" t="s">
        <v>857</v>
      </c>
      <c r="D136" s="125"/>
      <c r="E136" s="125">
        <v>150</v>
      </c>
      <c r="F136" s="129"/>
    </row>
    <row r="137" spans="1:6" ht="70.2" customHeight="1" x14ac:dyDescent="0.25">
      <c r="A137" s="177" t="s">
        <v>872</v>
      </c>
      <c r="B137" s="124" t="s">
        <v>30</v>
      </c>
      <c r="C137" s="133" t="s">
        <v>856</v>
      </c>
      <c r="D137" s="125"/>
      <c r="E137" s="125">
        <v>150</v>
      </c>
      <c r="F137" s="129"/>
    </row>
    <row r="138" spans="1:6" ht="65.400000000000006" customHeight="1" x14ac:dyDescent="0.25">
      <c r="A138" s="177" t="s">
        <v>902</v>
      </c>
      <c r="B138" s="124" t="s">
        <v>30</v>
      </c>
      <c r="C138" s="175" t="s">
        <v>910</v>
      </c>
      <c r="D138" s="125"/>
      <c r="E138" s="125">
        <f>E139</f>
        <v>2000</v>
      </c>
      <c r="F138" s="129"/>
    </row>
    <row r="139" spans="1:6" ht="93" customHeight="1" x14ac:dyDescent="0.25">
      <c r="A139" s="177" t="s">
        <v>909</v>
      </c>
      <c r="B139" s="124" t="s">
        <v>30</v>
      </c>
      <c r="C139" s="175" t="s">
        <v>899</v>
      </c>
      <c r="D139" s="125"/>
      <c r="E139" s="125">
        <v>2000</v>
      </c>
      <c r="F139" s="129"/>
    </row>
    <row r="140" spans="1:6" ht="36.6" customHeight="1" x14ac:dyDescent="0.25">
      <c r="A140" s="177" t="s">
        <v>903</v>
      </c>
      <c r="B140" s="124" t="s">
        <v>30</v>
      </c>
      <c r="C140" s="175" t="s">
        <v>911</v>
      </c>
      <c r="D140" s="125"/>
      <c r="E140" s="125">
        <f>E141+E142</f>
        <v>2000</v>
      </c>
      <c r="F140" s="129"/>
    </row>
    <row r="141" spans="1:6" ht="70.2" customHeight="1" x14ac:dyDescent="0.25">
      <c r="A141" s="177" t="s">
        <v>912</v>
      </c>
      <c r="B141" s="124" t="s">
        <v>30</v>
      </c>
      <c r="C141" s="175" t="s">
        <v>900</v>
      </c>
      <c r="D141" s="125"/>
      <c r="E141" s="183">
        <v>1500</v>
      </c>
      <c r="F141" s="129"/>
    </row>
    <row r="142" spans="1:6" ht="70.2" customHeight="1" x14ac:dyDescent="0.25">
      <c r="A142" s="177" t="s">
        <v>913</v>
      </c>
      <c r="B142" s="124" t="s">
        <v>30</v>
      </c>
      <c r="C142" s="175" t="s">
        <v>901</v>
      </c>
      <c r="D142" s="125"/>
      <c r="E142" s="183">
        <v>500</v>
      </c>
      <c r="F142" s="129"/>
    </row>
    <row r="143" spans="1:6" ht="70.2" customHeight="1" x14ac:dyDescent="0.25">
      <c r="A143" s="177" t="s">
        <v>874</v>
      </c>
      <c r="B143" s="124" t="s">
        <v>30</v>
      </c>
      <c r="C143" s="133" t="s">
        <v>873</v>
      </c>
      <c r="D143" s="125"/>
      <c r="E143" s="125">
        <v>2000</v>
      </c>
      <c r="F143" s="129"/>
    </row>
    <row r="144" spans="1:6" ht="70.2" customHeight="1" x14ac:dyDescent="0.25">
      <c r="A144" s="177" t="s">
        <v>874</v>
      </c>
      <c r="B144" s="124" t="s">
        <v>30</v>
      </c>
      <c r="C144" s="133" t="s">
        <v>855</v>
      </c>
      <c r="D144" s="125"/>
      <c r="E144" s="125">
        <v>2000</v>
      </c>
      <c r="F144" s="129"/>
    </row>
    <row r="145" spans="1:6" ht="82.2" customHeight="1" x14ac:dyDescent="0.25">
      <c r="A145" s="177" t="s">
        <v>875</v>
      </c>
      <c r="B145" s="124" t="s">
        <v>30</v>
      </c>
      <c r="C145" s="133" t="s">
        <v>854</v>
      </c>
      <c r="D145" s="125"/>
      <c r="E145" s="125">
        <f>E146</f>
        <v>2000</v>
      </c>
      <c r="F145" s="129"/>
    </row>
    <row r="146" spans="1:6" ht="82.2" customHeight="1" x14ac:dyDescent="0.25">
      <c r="A146" s="177" t="s">
        <v>875</v>
      </c>
      <c r="B146" s="124" t="s">
        <v>30</v>
      </c>
      <c r="C146" s="133" t="s">
        <v>853</v>
      </c>
      <c r="D146" s="125"/>
      <c r="E146" s="125">
        <v>2000</v>
      </c>
      <c r="F146" s="129"/>
    </row>
    <row r="147" spans="1:6" ht="61.2" customHeight="1" x14ac:dyDescent="0.25">
      <c r="A147" s="177" t="s">
        <v>759</v>
      </c>
      <c r="B147" s="124" t="s">
        <v>30</v>
      </c>
      <c r="C147" s="138" t="s">
        <v>758</v>
      </c>
      <c r="D147" s="129" t="s">
        <v>40</v>
      </c>
      <c r="E147" s="125">
        <f>E148</f>
        <v>6855.79</v>
      </c>
      <c r="F147" s="129" t="str">
        <f>IF(OR(D147="-",IF(E147="-",0,E147)&gt;=IF(D147="-",0,D147)),"-",IF(D147="-",0,D147)-IF(E147="-",0,E147))</f>
        <v>-</v>
      </c>
    </row>
    <row r="148" spans="1:6" ht="72.599999999999994" customHeight="1" x14ac:dyDescent="0.25">
      <c r="A148" s="177" t="s">
        <v>757</v>
      </c>
      <c r="B148" s="124" t="s">
        <v>30</v>
      </c>
      <c r="C148" s="133" t="s">
        <v>850</v>
      </c>
      <c r="D148" s="129" t="s">
        <v>40</v>
      </c>
      <c r="E148" s="125">
        <v>6855.79</v>
      </c>
      <c r="F148" s="129" t="s">
        <v>40</v>
      </c>
    </row>
    <row r="149" spans="1:6" ht="57" customHeight="1" x14ac:dyDescent="0.25">
      <c r="A149" s="177" t="s">
        <v>680</v>
      </c>
      <c r="B149" s="124" t="s">
        <v>30</v>
      </c>
      <c r="C149" s="138" t="s">
        <v>636</v>
      </c>
      <c r="D149" s="129" t="s">
        <v>40</v>
      </c>
      <c r="E149" s="184">
        <f>E150</f>
        <v>50394.52</v>
      </c>
      <c r="F149" s="129" t="str">
        <f>IF(OR(D149="-",IF(E149="-",0,E149)&gt;=IF(D149="-",0,D149)),"-",IF(D149="-",0,D149)-IF(E149="-",0,E149))</f>
        <v>-</v>
      </c>
    </row>
    <row r="150" spans="1:6" ht="43.8" customHeight="1" x14ac:dyDescent="0.25">
      <c r="A150" s="177" t="s">
        <v>673</v>
      </c>
      <c r="B150" s="124" t="s">
        <v>30</v>
      </c>
      <c r="C150" s="126" t="s">
        <v>635</v>
      </c>
      <c r="D150" s="129" t="s">
        <v>40</v>
      </c>
      <c r="E150" s="125">
        <v>50394.52</v>
      </c>
      <c r="F150" s="129" t="str">
        <f>IF(OR(D150="-",IF(E150="-",0,E150)&gt;=IF(D150="-",0,D150)),"-",IF(D150="-",0,D150)-IF(E150="-",0,E150))</f>
        <v>-</v>
      </c>
    </row>
    <row r="151" spans="1:6" ht="24" customHeight="1" x14ac:dyDescent="0.25">
      <c r="A151" s="177" t="s">
        <v>755</v>
      </c>
      <c r="B151" s="124" t="s">
        <v>30</v>
      </c>
      <c r="C151" s="139" t="s">
        <v>754</v>
      </c>
      <c r="D151" s="129" t="s">
        <v>40</v>
      </c>
      <c r="E151" s="125">
        <f>E152</f>
        <v>1393524.0900000003</v>
      </c>
      <c r="F151" s="129" t="s">
        <v>40</v>
      </c>
    </row>
    <row r="152" spans="1:6" ht="62.4" customHeight="1" x14ac:dyDescent="0.25">
      <c r="A152" s="177" t="s">
        <v>699</v>
      </c>
      <c r="B152" s="124" t="s">
        <v>30</v>
      </c>
      <c r="C152" s="139" t="s">
        <v>756</v>
      </c>
      <c r="D152" s="129" t="s">
        <v>40</v>
      </c>
      <c r="E152" s="125">
        <f>E154+E155+E156+E157+E158+E159+E160+E161+E162+E153</f>
        <v>1393524.0900000003</v>
      </c>
      <c r="F152" s="129" t="s">
        <v>40</v>
      </c>
    </row>
    <row r="153" spans="1:6" ht="64.2" customHeight="1" x14ac:dyDescent="0.25">
      <c r="A153" s="177" t="s">
        <v>670</v>
      </c>
      <c r="B153" s="124" t="s">
        <v>30</v>
      </c>
      <c r="C153" s="139" t="s">
        <v>849</v>
      </c>
      <c r="D153" s="129"/>
      <c r="E153" s="183">
        <v>10000</v>
      </c>
      <c r="F153" s="129"/>
    </row>
    <row r="154" spans="1:6" ht="58.2" customHeight="1" x14ac:dyDescent="0.25">
      <c r="A154" s="177" t="s">
        <v>670</v>
      </c>
      <c r="B154" s="124" t="s">
        <v>30</v>
      </c>
      <c r="C154" s="139" t="s">
        <v>641</v>
      </c>
      <c r="D154" s="129" t="s">
        <v>40</v>
      </c>
      <c r="E154" s="183">
        <v>287000</v>
      </c>
      <c r="F154" s="129" t="s">
        <v>40</v>
      </c>
    </row>
    <row r="155" spans="1:6" ht="64.5" customHeight="1" x14ac:dyDescent="0.25">
      <c r="A155" s="177" t="s">
        <v>670</v>
      </c>
      <c r="B155" s="124" t="s">
        <v>30</v>
      </c>
      <c r="C155" s="139" t="s">
        <v>638</v>
      </c>
      <c r="D155" s="129" t="s">
        <v>40</v>
      </c>
      <c r="E155" s="183">
        <v>321422.15000000002</v>
      </c>
      <c r="F155" s="129" t="s">
        <v>40</v>
      </c>
    </row>
    <row r="156" spans="1:6" ht="64.5" customHeight="1" x14ac:dyDescent="0.25">
      <c r="A156" s="177" t="s">
        <v>670</v>
      </c>
      <c r="B156" s="124" t="s">
        <v>30</v>
      </c>
      <c r="C156" s="139" t="s">
        <v>639</v>
      </c>
      <c r="D156" s="129" t="s">
        <v>40</v>
      </c>
      <c r="E156" s="183">
        <v>5000</v>
      </c>
      <c r="F156" s="129" t="s">
        <v>40</v>
      </c>
    </row>
    <row r="157" spans="1:6" ht="63.75" customHeight="1" x14ac:dyDescent="0.25">
      <c r="A157" s="177" t="s">
        <v>670</v>
      </c>
      <c r="B157" s="124" t="s">
        <v>30</v>
      </c>
      <c r="C157" s="139" t="s">
        <v>760</v>
      </c>
      <c r="D157" s="129" t="s">
        <v>40</v>
      </c>
      <c r="E157" s="183">
        <v>11209.24</v>
      </c>
      <c r="F157" s="129" t="s">
        <v>40</v>
      </c>
    </row>
    <row r="158" spans="1:6" ht="58.5" customHeight="1" x14ac:dyDescent="0.25">
      <c r="A158" s="177" t="s">
        <v>670</v>
      </c>
      <c r="B158" s="124" t="s">
        <v>30</v>
      </c>
      <c r="C158" s="139" t="s">
        <v>640</v>
      </c>
      <c r="D158" s="129" t="s">
        <v>40</v>
      </c>
      <c r="E158" s="183">
        <v>591210.79</v>
      </c>
      <c r="F158" s="129" t="s">
        <v>40</v>
      </c>
    </row>
    <row r="159" spans="1:6" ht="58.8" customHeight="1" x14ac:dyDescent="0.25">
      <c r="A159" s="177" t="s">
        <v>670</v>
      </c>
      <c r="B159" s="124" t="s">
        <v>30</v>
      </c>
      <c r="C159" s="139" t="s">
        <v>761</v>
      </c>
      <c r="D159" s="129" t="s">
        <v>40</v>
      </c>
      <c r="E159" s="183">
        <v>469.7</v>
      </c>
      <c r="F159" s="129" t="s">
        <v>40</v>
      </c>
    </row>
    <row r="160" spans="1:6" ht="60.6" customHeight="1" x14ac:dyDescent="0.25">
      <c r="A160" s="177" t="s">
        <v>670</v>
      </c>
      <c r="B160" s="124" t="s">
        <v>30</v>
      </c>
      <c r="C160" s="139" t="s">
        <v>652</v>
      </c>
      <c r="D160" s="129" t="s">
        <v>40</v>
      </c>
      <c r="E160" s="183">
        <v>54651.27</v>
      </c>
      <c r="F160" s="129" t="s">
        <v>40</v>
      </c>
    </row>
    <row r="161" spans="1:7" ht="60.6" customHeight="1" x14ac:dyDescent="0.25">
      <c r="A161" s="177" t="s">
        <v>670</v>
      </c>
      <c r="B161" s="124" t="s">
        <v>30</v>
      </c>
      <c r="C161" s="139" t="s">
        <v>804</v>
      </c>
      <c r="D161" s="129" t="s">
        <v>40</v>
      </c>
      <c r="E161" s="183">
        <v>104290.09</v>
      </c>
      <c r="F161" s="129"/>
    </row>
    <row r="162" spans="1:7" ht="63" customHeight="1" x14ac:dyDescent="0.25">
      <c r="A162" s="177" t="s">
        <v>671</v>
      </c>
      <c r="B162" s="124" t="s">
        <v>30</v>
      </c>
      <c r="C162" s="139" t="s">
        <v>642</v>
      </c>
      <c r="D162" s="142" t="s">
        <v>40</v>
      </c>
      <c r="E162" s="183">
        <v>8270.85</v>
      </c>
      <c r="F162" s="129" t="s">
        <v>40</v>
      </c>
    </row>
    <row r="163" spans="1:7" ht="29.25" customHeight="1" x14ac:dyDescent="0.25">
      <c r="A163" s="177" t="s">
        <v>700</v>
      </c>
      <c r="B163" s="124" t="s">
        <v>30</v>
      </c>
      <c r="C163" s="139" t="s">
        <v>679</v>
      </c>
      <c r="D163" s="129" t="s">
        <v>40</v>
      </c>
      <c r="E163" s="125">
        <f>E164</f>
        <v>133603.21</v>
      </c>
      <c r="F163" s="129" t="s">
        <v>40</v>
      </c>
    </row>
    <row r="164" spans="1:7" ht="47.4" customHeight="1" x14ac:dyDescent="0.25">
      <c r="A164" s="177" t="s">
        <v>672</v>
      </c>
      <c r="B164" s="124" t="s">
        <v>30</v>
      </c>
      <c r="C164" s="139" t="s">
        <v>643</v>
      </c>
      <c r="D164" s="129" t="s">
        <v>40</v>
      </c>
      <c r="E164" s="188">
        <v>133603.21</v>
      </c>
      <c r="F164" s="129" t="s">
        <v>40</v>
      </c>
    </row>
    <row r="165" spans="1:7" ht="23.4" customHeight="1" x14ac:dyDescent="0.25">
      <c r="A165" s="179" t="s">
        <v>904</v>
      </c>
      <c r="B165" s="127" t="s">
        <v>30</v>
      </c>
      <c r="C165" s="168" t="s">
        <v>898</v>
      </c>
      <c r="D165" s="129"/>
      <c r="E165" s="193">
        <f>E166+E168</f>
        <v>280753.36</v>
      </c>
      <c r="F165" s="129"/>
    </row>
    <row r="166" spans="1:7" ht="27.6" customHeight="1" x14ac:dyDescent="0.25">
      <c r="A166" s="177" t="s">
        <v>905</v>
      </c>
      <c r="B166" s="124" t="s">
        <v>30</v>
      </c>
      <c r="C166" s="139" t="s">
        <v>897</v>
      </c>
      <c r="D166" s="129"/>
      <c r="E166" s="188">
        <v>31566.03</v>
      </c>
      <c r="F166" s="129"/>
    </row>
    <row r="167" spans="1:7" ht="29.4" customHeight="1" x14ac:dyDescent="0.25">
      <c r="A167" s="177" t="s">
        <v>891</v>
      </c>
      <c r="B167" s="124" t="s">
        <v>30</v>
      </c>
      <c r="C167" s="139" t="s">
        <v>896</v>
      </c>
      <c r="D167" s="129"/>
      <c r="E167" s="188">
        <v>31566.03</v>
      </c>
      <c r="F167" s="129"/>
    </row>
    <row r="168" spans="1:7" ht="24" customHeight="1" x14ac:dyDescent="0.25">
      <c r="A168" s="177" t="s">
        <v>892</v>
      </c>
      <c r="B168" s="124" t="s">
        <v>30</v>
      </c>
      <c r="C168" s="139" t="s">
        <v>894</v>
      </c>
      <c r="D168" s="129"/>
      <c r="E168" s="188">
        <v>249187.33</v>
      </c>
      <c r="F168" s="129"/>
    </row>
    <row r="169" spans="1:7" ht="25.8" customHeight="1" x14ac:dyDescent="0.25">
      <c r="A169" s="177" t="s">
        <v>891</v>
      </c>
      <c r="B169" s="124" t="s">
        <v>30</v>
      </c>
      <c r="C169" s="139" t="s">
        <v>893</v>
      </c>
      <c r="D169" s="129"/>
      <c r="E169" s="188">
        <v>249187.33</v>
      </c>
      <c r="F169" s="129"/>
    </row>
    <row r="170" spans="1:7" s="80" customFormat="1" ht="22.95" customHeight="1" x14ac:dyDescent="0.25">
      <c r="A170" s="179" t="s">
        <v>114</v>
      </c>
      <c r="B170" s="127" t="s">
        <v>30</v>
      </c>
      <c r="C170" s="128" t="s">
        <v>115</v>
      </c>
      <c r="D170" s="129">
        <v>608684101.11000001</v>
      </c>
      <c r="E170" s="129">
        <f>E171+E205+E207+E212</f>
        <v>429619250.97999996</v>
      </c>
      <c r="F170" s="129">
        <f>D170-E170</f>
        <v>179064850.13000005</v>
      </c>
    </row>
    <row r="171" spans="1:7" s="80" customFormat="1" ht="35.4" customHeight="1" x14ac:dyDescent="0.25">
      <c r="A171" s="179" t="s">
        <v>116</v>
      </c>
      <c r="B171" s="127" t="s">
        <v>30</v>
      </c>
      <c r="C171" s="128" t="s">
        <v>117</v>
      </c>
      <c r="D171" s="129">
        <v>608577001.11000001</v>
      </c>
      <c r="E171" s="129">
        <f>E172+E181+E197</f>
        <v>429353674.91999996</v>
      </c>
      <c r="F171" s="129">
        <f>D171-E171</f>
        <v>179223326.19000006</v>
      </c>
      <c r="G171" s="118"/>
    </row>
    <row r="172" spans="1:7" ht="31.2" customHeight="1" x14ac:dyDescent="0.25">
      <c r="A172" s="177" t="s">
        <v>118</v>
      </c>
      <c r="B172" s="124" t="s">
        <v>30</v>
      </c>
      <c r="C172" s="126" t="s">
        <v>119</v>
      </c>
      <c r="D172" s="125" t="s">
        <v>40</v>
      </c>
      <c r="E172" s="125">
        <f>E173+E175+E177+E179</f>
        <v>64785536</v>
      </c>
      <c r="F172" s="125" t="str">
        <f>IF(OR(D172="-",IF(E172="-",0,E172)&gt;=IF(D172="-",0,D172)),"-",IF(D172="-",0,D172)-IF(E172="-",0,E172))</f>
        <v>-</v>
      </c>
    </row>
    <row r="173" spans="1:7" ht="21" customHeight="1" x14ac:dyDescent="0.25">
      <c r="A173" s="177" t="s">
        <v>120</v>
      </c>
      <c r="B173" s="124" t="s">
        <v>30</v>
      </c>
      <c r="C173" s="126" t="s">
        <v>121</v>
      </c>
      <c r="D173" s="125" t="s">
        <v>40</v>
      </c>
      <c r="E173" s="125">
        <f>E174</f>
        <v>29880000</v>
      </c>
      <c r="F173" s="125" t="str">
        <f>IF(OR(D173="-",IF(E173="-",0,E173)&gt;=IF(D173="-",0,D173)),"-",IF(D173="-",0,D173)-IF(E173="-",0,E173))</f>
        <v>-</v>
      </c>
    </row>
    <row r="174" spans="1:7" ht="35.4" customHeight="1" x14ac:dyDescent="0.25">
      <c r="A174" s="177" t="s">
        <v>674</v>
      </c>
      <c r="B174" s="124" t="s">
        <v>30</v>
      </c>
      <c r="C174" s="126" t="s">
        <v>122</v>
      </c>
      <c r="D174" s="125" t="s">
        <v>40</v>
      </c>
      <c r="E174" s="183">
        <v>29880000</v>
      </c>
      <c r="F174" s="125" t="str">
        <f>IF(OR(D174="-",IF(E174="-",0,E174)&gt;=IF(D174="-",0,D174)),"-",IF(D174="-",0,D174)-IF(E174="-",0,E174))</f>
        <v>-</v>
      </c>
    </row>
    <row r="175" spans="1:7" ht="28.95" customHeight="1" x14ac:dyDescent="0.25">
      <c r="A175" s="177" t="s">
        <v>123</v>
      </c>
      <c r="B175" s="124" t="s">
        <v>30</v>
      </c>
      <c r="C175" s="126" t="s">
        <v>124</v>
      </c>
      <c r="D175" s="125" t="s">
        <v>40</v>
      </c>
      <c r="E175" s="125">
        <f>E176</f>
        <v>16110736</v>
      </c>
      <c r="F175" s="125" t="str">
        <f>IF(OR(D175="-",IF(E175="-",0,E175)&gt;=IF(D175="-",0,D175)),"-",IF(D175="-",0,D175)-IF(E175="-",0,E175))</f>
        <v>-</v>
      </c>
    </row>
    <row r="176" spans="1:7" ht="28.95" customHeight="1" x14ac:dyDescent="0.25">
      <c r="A176" s="177" t="s">
        <v>125</v>
      </c>
      <c r="B176" s="124" t="s">
        <v>30</v>
      </c>
      <c r="C176" s="126" t="s">
        <v>126</v>
      </c>
      <c r="D176" s="125" t="s">
        <v>40</v>
      </c>
      <c r="E176" s="188">
        <v>16110736</v>
      </c>
      <c r="F176" s="125" t="str">
        <f>IF(OR(D176="-",IF(E176="-",0,E176)&gt;=IF(D176="-",0,D176)),"-",IF(D176="-",0,D176)-IF(E176="-",0,E176))</f>
        <v>-</v>
      </c>
    </row>
    <row r="177" spans="1:6" ht="37.200000000000003" customHeight="1" x14ac:dyDescent="0.25">
      <c r="A177" s="177" t="s">
        <v>847</v>
      </c>
      <c r="B177" s="124" t="s">
        <v>30</v>
      </c>
      <c r="C177" s="126" t="s">
        <v>846</v>
      </c>
      <c r="D177" s="125"/>
      <c r="E177" s="188">
        <f>E178</f>
        <v>13000000</v>
      </c>
      <c r="F177" s="125"/>
    </row>
    <row r="178" spans="1:6" ht="37.200000000000003" customHeight="1" x14ac:dyDescent="0.25">
      <c r="A178" s="177" t="s">
        <v>848</v>
      </c>
      <c r="B178" s="124" t="s">
        <v>30</v>
      </c>
      <c r="C178" s="126" t="s">
        <v>845</v>
      </c>
      <c r="D178" s="125"/>
      <c r="E178" s="188">
        <v>13000000</v>
      </c>
      <c r="F178" s="125"/>
    </row>
    <row r="179" spans="1:6" ht="25.2" customHeight="1" x14ac:dyDescent="0.25">
      <c r="A179" s="177" t="s">
        <v>889</v>
      </c>
      <c r="B179" s="124" t="s">
        <v>30</v>
      </c>
      <c r="C179" s="126" t="s">
        <v>895</v>
      </c>
      <c r="D179" s="125"/>
      <c r="E179" s="188">
        <v>5794800</v>
      </c>
      <c r="F179" s="125"/>
    </row>
    <row r="180" spans="1:6" ht="25.8" customHeight="1" x14ac:dyDescent="0.25">
      <c r="A180" s="177" t="s">
        <v>890</v>
      </c>
      <c r="B180" s="124" t="s">
        <v>30</v>
      </c>
      <c r="C180" s="126" t="s">
        <v>888</v>
      </c>
      <c r="D180" s="125"/>
      <c r="E180" s="188">
        <v>5794800</v>
      </c>
      <c r="F180" s="125"/>
    </row>
    <row r="181" spans="1:6" ht="28.95" customHeight="1" x14ac:dyDescent="0.25">
      <c r="A181" s="177" t="s">
        <v>762</v>
      </c>
      <c r="B181" s="124" t="s">
        <v>30</v>
      </c>
      <c r="C181" s="126" t="s">
        <v>763</v>
      </c>
      <c r="D181" s="125" t="s">
        <v>40</v>
      </c>
      <c r="E181" s="194">
        <f>E186+E194+E184+E182+E188+E190+E192</f>
        <v>179224000.73999998</v>
      </c>
      <c r="F181" s="125" t="s">
        <v>40</v>
      </c>
    </row>
    <row r="182" spans="1:6" ht="39" customHeight="1" x14ac:dyDescent="0.25">
      <c r="A182" s="182" t="s">
        <v>825</v>
      </c>
      <c r="B182" s="124" t="s">
        <v>30</v>
      </c>
      <c r="C182" s="145" t="s">
        <v>823</v>
      </c>
      <c r="D182" s="125" t="s">
        <v>40</v>
      </c>
      <c r="E182" s="195">
        <f>E183</f>
        <v>104680621.58</v>
      </c>
      <c r="F182" s="125"/>
    </row>
    <row r="183" spans="1:6" ht="36.6" customHeight="1" x14ac:dyDescent="0.25">
      <c r="A183" s="182" t="s">
        <v>825</v>
      </c>
      <c r="B183" s="124" t="s">
        <v>30</v>
      </c>
      <c r="C183" s="146" t="s">
        <v>822</v>
      </c>
      <c r="D183" s="125" t="s">
        <v>40</v>
      </c>
      <c r="E183" s="183">
        <v>104680621.58</v>
      </c>
      <c r="F183" s="125"/>
    </row>
    <row r="184" spans="1:6" ht="45.6" customHeight="1" x14ac:dyDescent="0.25">
      <c r="A184" s="182" t="s">
        <v>824</v>
      </c>
      <c r="B184" s="124" t="s">
        <v>30</v>
      </c>
      <c r="C184" s="145" t="s">
        <v>821</v>
      </c>
      <c r="D184" s="125" t="s">
        <v>40</v>
      </c>
      <c r="E184" s="196">
        <f>E185</f>
        <v>806036.34</v>
      </c>
      <c r="F184" s="125"/>
    </row>
    <row r="185" spans="1:6" ht="49.8" customHeight="1" x14ac:dyDescent="0.25">
      <c r="A185" s="182" t="s">
        <v>824</v>
      </c>
      <c r="B185" s="124" t="s">
        <v>30</v>
      </c>
      <c r="C185" s="145" t="s">
        <v>820</v>
      </c>
      <c r="D185" s="125" t="s">
        <v>40</v>
      </c>
      <c r="E185" s="183">
        <v>806036.34</v>
      </c>
      <c r="F185" s="125"/>
    </row>
    <row r="186" spans="1:6" ht="47.4" customHeight="1" x14ac:dyDescent="0.25">
      <c r="A186" s="177" t="s">
        <v>794</v>
      </c>
      <c r="B186" s="124" t="s">
        <v>30</v>
      </c>
      <c r="C186" s="126" t="s">
        <v>793</v>
      </c>
      <c r="D186" s="125" t="s">
        <v>40</v>
      </c>
      <c r="E186" s="194">
        <f>E187</f>
        <v>615300</v>
      </c>
      <c r="F186" s="125" t="str">
        <f>IF(OR(D186="-",IF(E186="-",0,E186)&gt;=IF(D186="-",0,D186)),"-",IF(D186="-",0,D186)-IF(E186="-",0,E186))</f>
        <v>-</v>
      </c>
    </row>
    <row r="187" spans="1:6" ht="49.95" customHeight="1" x14ac:dyDescent="0.25">
      <c r="A187" s="177" t="s">
        <v>795</v>
      </c>
      <c r="B187" s="124" t="s">
        <v>30</v>
      </c>
      <c r="C187" s="126" t="s">
        <v>796</v>
      </c>
      <c r="D187" s="125" t="s">
        <v>40</v>
      </c>
      <c r="E187" s="183">
        <v>615300</v>
      </c>
      <c r="F187" s="125" t="s">
        <v>40</v>
      </c>
    </row>
    <row r="188" spans="1:6" ht="33.6" customHeight="1" x14ac:dyDescent="0.25">
      <c r="A188" s="177" t="s">
        <v>826</v>
      </c>
      <c r="B188" s="124" t="s">
        <v>30</v>
      </c>
      <c r="C188" s="145" t="s">
        <v>818</v>
      </c>
      <c r="D188" s="125"/>
      <c r="E188" s="183">
        <v>293244.13</v>
      </c>
      <c r="F188" s="125"/>
    </row>
    <row r="189" spans="1:6" ht="33.6" customHeight="1" x14ac:dyDescent="0.25">
      <c r="A189" s="177" t="s">
        <v>826</v>
      </c>
      <c r="B189" s="124" t="s">
        <v>30</v>
      </c>
      <c r="C189" s="146" t="s">
        <v>819</v>
      </c>
      <c r="D189" s="125" t="s">
        <v>40</v>
      </c>
      <c r="E189" s="183">
        <v>293244.13</v>
      </c>
      <c r="F189" s="125"/>
    </row>
    <row r="190" spans="1:6" ht="24" customHeight="1" x14ac:dyDescent="0.25">
      <c r="A190" s="177" t="s">
        <v>843</v>
      </c>
      <c r="B190" s="124" t="s">
        <v>30</v>
      </c>
      <c r="C190" s="145" t="s">
        <v>841</v>
      </c>
      <c r="D190" s="125"/>
      <c r="E190" s="188">
        <v>21501821.879999999</v>
      </c>
      <c r="F190" s="125"/>
    </row>
    <row r="191" spans="1:6" ht="37.200000000000003" customHeight="1" x14ac:dyDescent="0.25">
      <c r="A191" s="177" t="s">
        <v>844</v>
      </c>
      <c r="B191" s="124" t="s">
        <v>30</v>
      </c>
      <c r="C191" s="133" t="s">
        <v>842</v>
      </c>
      <c r="D191" s="125"/>
      <c r="E191" s="188">
        <v>21501821.879999999</v>
      </c>
      <c r="F191" s="125"/>
    </row>
    <row r="192" spans="1:6" ht="37.200000000000003" customHeight="1" x14ac:dyDescent="0.25">
      <c r="A192" s="177" t="s">
        <v>907</v>
      </c>
      <c r="B192" s="124" t="s">
        <v>30</v>
      </c>
      <c r="C192" s="145" t="s">
        <v>906</v>
      </c>
      <c r="D192" s="125"/>
      <c r="E192" s="188">
        <v>1444094.92</v>
      </c>
      <c r="F192" s="125"/>
    </row>
    <row r="193" spans="1:7" ht="37.200000000000003" customHeight="1" x14ac:dyDescent="0.25">
      <c r="A193" s="177" t="s">
        <v>908</v>
      </c>
      <c r="B193" s="124" t="s">
        <v>30</v>
      </c>
      <c r="C193" s="133" t="s">
        <v>887</v>
      </c>
      <c r="D193" s="125"/>
      <c r="E193" s="188">
        <v>1444094.92</v>
      </c>
      <c r="F193" s="125"/>
    </row>
    <row r="194" spans="1:7" ht="19.5" customHeight="1" x14ac:dyDescent="0.25">
      <c r="A194" s="177" t="s">
        <v>766</v>
      </c>
      <c r="B194" s="124" t="s">
        <v>30</v>
      </c>
      <c r="C194" s="126" t="s">
        <v>764</v>
      </c>
      <c r="D194" s="125" t="s">
        <v>40</v>
      </c>
      <c r="E194" s="197">
        <f>E195+E196</f>
        <v>49882881.890000001</v>
      </c>
      <c r="F194" s="125" t="s">
        <v>40</v>
      </c>
    </row>
    <row r="195" spans="1:7" ht="19.5" customHeight="1" x14ac:dyDescent="0.25">
      <c r="A195" s="177" t="s">
        <v>767</v>
      </c>
      <c r="B195" s="124" t="s">
        <v>30</v>
      </c>
      <c r="C195" s="126" t="s">
        <v>765</v>
      </c>
      <c r="D195" s="125" t="s">
        <v>40</v>
      </c>
      <c r="E195" s="183">
        <v>46848793.859999999</v>
      </c>
      <c r="F195" s="125" t="s">
        <v>40</v>
      </c>
    </row>
    <row r="196" spans="1:7" ht="19.5" customHeight="1" x14ac:dyDescent="0.25">
      <c r="A196" s="177" t="s">
        <v>767</v>
      </c>
      <c r="B196" s="124" t="s">
        <v>30</v>
      </c>
      <c r="C196" s="126" t="s">
        <v>788</v>
      </c>
      <c r="D196" s="125"/>
      <c r="E196" s="183">
        <v>3034088.03</v>
      </c>
      <c r="F196" s="125"/>
    </row>
    <row r="197" spans="1:7" s="154" customFormat="1" ht="28.2" customHeight="1" x14ac:dyDescent="0.25">
      <c r="A197" s="177" t="s">
        <v>127</v>
      </c>
      <c r="B197" s="124" t="s">
        <v>30</v>
      </c>
      <c r="C197" s="126" t="s">
        <v>128</v>
      </c>
      <c r="D197" s="125" t="s">
        <v>40</v>
      </c>
      <c r="E197" s="125">
        <f>E198+E201+E203</f>
        <v>185344138.18000001</v>
      </c>
      <c r="F197" s="125" t="str">
        <f>IF(OR(D197="-",IF(E197="-",0,E197)&gt;=IF(D197="-",0,D197)),"-",IF(D197="-",0,D197)-IF(E197="-",0,E197))</f>
        <v>-</v>
      </c>
    </row>
    <row r="198" spans="1:7" s="154" customFormat="1" ht="33" customHeight="1" x14ac:dyDescent="0.25">
      <c r="A198" s="177" t="s">
        <v>772</v>
      </c>
      <c r="B198" s="124" t="s">
        <v>30</v>
      </c>
      <c r="C198" s="126" t="s">
        <v>128</v>
      </c>
      <c r="D198" s="125" t="s">
        <v>40</v>
      </c>
      <c r="E198" s="191">
        <f>E199+E200</f>
        <v>2264008.8199999998</v>
      </c>
      <c r="F198" s="125" t="s">
        <v>40</v>
      </c>
    </row>
    <row r="199" spans="1:7" s="154" customFormat="1" ht="34.200000000000003" customHeight="1" x14ac:dyDescent="0.25">
      <c r="A199" s="177" t="s">
        <v>675</v>
      </c>
      <c r="B199" s="124" t="s">
        <v>30</v>
      </c>
      <c r="C199" s="133" t="s">
        <v>633</v>
      </c>
      <c r="D199" s="125" t="s">
        <v>40</v>
      </c>
      <c r="E199" s="183">
        <v>1768181.7</v>
      </c>
      <c r="F199" s="125" t="s">
        <v>40</v>
      </c>
    </row>
    <row r="200" spans="1:7" s="154" customFormat="1" ht="34.950000000000003" customHeight="1" x14ac:dyDescent="0.25">
      <c r="A200" s="177" t="s">
        <v>675</v>
      </c>
      <c r="B200" s="124" t="s">
        <v>30</v>
      </c>
      <c r="C200" s="133" t="s">
        <v>634</v>
      </c>
      <c r="D200" s="125" t="s">
        <v>40</v>
      </c>
      <c r="E200" s="183">
        <v>495827.12</v>
      </c>
      <c r="F200" s="125" t="s">
        <v>40</v>
      </c>
    </row>
    <row r="201" spans="1:7" ht="38.25" customHeight="1" x14ac:dyDescent="0.25">
      <c r="A201" s="177" t="s">
        <v>768</v>
      </c>
      <c r="B201" s="124" t="s">
        <v>30</v>
      </c>
      <c r="C201" s="133" t="s">
        <v>769</v>
      </c>
      <c r="D201" s="125" t="s">
        <v>40</v>
      </c>
      <c r="E201" s="125">
        <f>E202</f>
        <v>672189.36</v>
      </c>
      <c r="F201" s="125" t="s">
        <v>40</v>
      </c>
      <c r="G201" s="79"/>
    </row>
    <row r="202" spans="1:7" ht="42.75" customHeight="1" x14ac:dyDescent="0.25">
      <c r="A202" s="177" t="s">
        <v>771</v>
      </c>
      <c r="B202" s="124" t="s">
        <v>30</v>
      </c>
      <c r="C202" s="133" t="s">
        <v>770</v>
      </c>
      <c r="D202" s="125" t="s">
        <v>40</v>
      </c>
      <c r="E202" s="183">
        <v>672189.36</v>
      </c>
      <c r="F202" s="125" t="s">
        <v>40</v>
      </c>
    </row>
    <row r="203" spans="1:7" ht="17.25" customHeight="1" x14ac:dyDescent="0.25">
      <c r="A203" s="177" t="s">
        <v>773</v>
      </c>
      <c r="B203" s="124" t="s">
        <v>30</v>
      </c>
      <c r="C203" s="133" t="s">
        <v>774</v>
      </c>
      <c r="D203" s="125" t="s">
        <v>40</v>
      </c>
      <c r="E203" s="125">
        <f>E204</f>
        <v>182407940</v>
      </c>
      <c r="F203" s="125" t="s">
        <v>40</v>
      </c>
    </row>
    <row r="204" spans="1:7" ht="21.6" customHeight="1" x14ac:dyDescent="0.25">
      <c r="A204" s="177" t="s">
        <v>129</v>
      </c>
      <c r="B204" s="124" t="s">
        <v>30</v>
      </c>
      <c r="C204" s="126" t="s">
        <v>130</v>
      </c>
      <c r="D204" s="125" t="s">
        <v>40</v>
      </c>
      <c r="E204" s="198">
        <v>182407940</v>
      </c>
      <c r="F204" s="125" t="str">
        <f>IF(OR(D204="-",IF(E204="-",0,E204)&gt;=IF(D204="-",0,D204)),"-",IF(D204="-",0,D204)-IF(E204="-",0,E204))</f>
        <v>-</v>
      </c>
    </row>
    <row r="205" spans="1:7" s="154" customFormat="1" ht="21.6" customHeight="1" x14ac:dyDescent="0.25">
      <c r="A205" s="179" t="s">
        <v>798</v>
      </c>
      <c r="B205" s="124" t="s">
        <v>30</v>
      </c>
      <c r="C205" s="128" t="s">
        <v>797</v>
      </c>
      <c r="D205" s="125"/>
      <c r="E205" s="125">
        <f>E206</f>
        <v>57100</v>
      </c>
      <c r="F205" s="125"/>
    </row>
    <row r="206" spans="1:7" s="154" customFormat="1" ht="30.6" customHeight="1" x14ac:dyDescent="0.25">
      <c r="A206" s="177" t="s">
        <v>800</v>
      </c>
      <c r="B206" s="124" t="s">
        <v>30</v>
      </c>
      <c r="C206" s="126" t="s">
        <v>799</v>
      </c>
      <c r="D206" s="125"/>
      <c r="E206" s="125">
        <v>57100</v>
      </c>
      <c r="F206" s="125"/>
    </row>
    <row r="207" spans="1:7" s="154" customFormat="1" ht="60" customHeight="1" x14ac:dyDescent="0.25">
      <c r="A207" s="179" t="s">
        <v>781</v>
      </c>
      <c r="B207" s="127" t="s">
        <v>30</v>
      </c>
      <c r="C207" s="134" t="s">
        <v>782</v>
      </c>
      <c r="D207" s="129" t="s">
        <v>40</v>
      </c>
      <c r="E207" s="199">
        <f>E208</f>
        <v>520495.80000000005</v>
      </c>
      <c r="F207" s="129" t="s">
        <v>40</v>
      </c>
    </row>
    <row r="208" spans="1:7" s="154" customFormat="1" ht="72.75" customHeight="1" x14ac:dyDescent="0.25">
      <c r="A208" s="177" t="s">
        <v>777</v>
      </c>
      <c r="B208" s="124" t="s">
        <v>30</v>
      </c>
      <c r="C208" s="135" t="s">
        <v>779</v>
      </c>
      <c r="D208" s="125" t="s">
        <v>40</v>
      </c>
      <c r="E208" s="194">
        <f>E209</f>
        <v>520495.80000000005</v>
      </c>
      <c r="F208" s="125" t="s">
        <v>40</v>
      </c>
    </row>
    <row r="209" spans="1:7" s="154" customFormat="1" ht="61.8" customHeight="1" x14ac:dyDescent="0.25">
      <c r="A209" s="177" t="s">
        <v>778</v>
      </c>
      <c r="B209" s="124" t="s">
        <v>30</v>
      </c>
      <c r="C209" s="135" t="s">
        <v>780</v>
      </c>
      <c r="D209" s="125" t="s">
        <v>40</v>
      </c>
      <c r="E209" s="194">
        <f>E210+E211</f>
        <v>520495.80000000005</v>
      </c>
      <c r="F209" s="125" t="s">
        <v>40</v>
      </c>
    </row>
    <row r="210" spans="1:7" s="154" customFormat="1" ht="64.2" customHeight="1" x14ac:dyDescent="0.25">
      <c r="A210" s="177" t="s">
        <v>778</v>
      </c>
      <c r="B210" s="124" t="s">
        <v>30</v>
      </c>
      <c r="C210" s="135" t="s">
        <v>787</v>
      </c>
      <c r="D210" s="125"/>
      <c r="E210" s="194">
        <v>369966.34</v>
      </c>
      <c r="F210" s="125"/>
    </row>
    <row r="211" spans="1:7" s="154" customFormat="1" ht="63" customHeight="1" x14ac:dyDescent="0.25">
      <c r="A211" s="177" t="s">
        <v>778</v>
      </c>
      <c r="B211" s="124" t="s">
        <v>30</v>
      </c>
      <c r="C211" s="135" t="s">
        <v>783</v>
      </c>
      <c r="D211" s="125" t="s">
        <v>40</v>
      </c>
      <c r="E211" s="194">
        <v>150529.46</v>
      </c>
      <c r="F211" s="125" t="s">
        <v>40</v>
      </c>
    </row>
    <row r="212" spans="1:7" s="153" customFormat="1" ht="44.4" customHeight="1" x14ac:dyDescent="0.25">
      <c r="A212" s="179" t="s">
        <v>131</v>
      </c>
      <c r="B212" s="127" t="s">
        <v>30</v>
      </c>
      <c r="C212" s="128" t="s">
        <v>132</v>
      </c>
      <c r="D212" s="129" t="s">
        <v>40</v>
      </c>
      <c r="E212" s="129">
        <v>-312019.74</v>
      </c>
      <c r="F212" s="129" t="str">
        <f>IF(OR(D212="-",IF(E212="-",0,E212)&gt;=IF(D212="-",0,D212)),"-",IF(D212="-",0,D212)-IF(E212="-",0,E212))</f>
        <v>-</v>
      </c>
      <c r="G212" s="152"/>
    </row>
    <row r="213" spans="1:7" s="154" customFormat="1" ht="42.6" customHeight="1" x14ac:dyDescent="0.25">
      <c r="A213" s="177" t="s">
        <v>133</v>
      </c>
      <c r="B213" s="124" t="s">
        <v>30</v>
      </c>
      <c r="C213" s="126" t="s">
        <v>134</v>
      </c>
      <c r="D213" s="125" t="s">
        <v>40</v>
      </c>
      <c r="E213" s="125">
        <v>-312019.74</v>
      </c>
      <c r="F213" s="125" t="str">
        <f>IF(OR(D213="-",IF(E213="-",0,E213)&gt;=IF(D213="-",0,D213)),"-",IF(D213="-",0,D213)-IF(E213="-",0,E213))</f>
        <v>-</v>
      </c>
    </row>
    <row r="214" spans="1:7" s="154" customFormat="1" ht="42" customHeight="1" x14ac:dyDescent="0.25">
      <c r="A214" s="177" t="s">
        <v>676</v>
      </c>
      <c r="B214" s="124" t="s">
        <v>30</v>
      </c>
      <c r="C214" s="126" t="s">
        <v>775</v>
      </c>
      <c r="D214" s="125" t="s">
        <v>40</v>
      </c>
      <c r="E214" s="125">
        <v>-265143.32</v>
      </c>
      <c r="F214" s="125" t="s">
        <v>40</v>
      </c>
    </row>
    <row r="215" spans="1:7" ht="42" customHeight="1" x14ac:dyDescent="0.25">
      <c r="A215" s="177" t="s">
        <v>676</v>
      </c>
      <c r="B215" s="124" t="s">
        <v>30</v>
      </c>
      <c r="C215" s="126" t="s">
        <v>632</v>
      </c>
      <c r="D215" s="125" t="s">
        <v>40</v>
      </c>
      <c r="E215" s="125">
        <v>-265143.32</v>
      </c>
      <c r="F215" s="125" t="s">
        <v>40</v>
      </c>
    </row>
    <row r="216" spans="1:7" ht="44.25" customHeight="1" x14ac:dyDescent="0.25">
      <c r="A216" s="177" t="s">
        <v>677</v>
      </c>
      <c r="B216" s="124" t="s">
        <v>30</v>
      </c>
      <c r="C216" s="126" t="s">
        <v>776</v>
      </c>
      <c r="D216" s="125"/>
      <c r="E216" s="125">
        <v>-46876.42</v>
      </c>
      <c r="F216" s="125" t="s">
        <v>40</v>
      </c>
    </row>
    <row r="217" spans="1:7" ht="43.5" customHeight="1" x14ac:dyDescent="0.25">
      <c r="A217" s="177" t="s">
        <v>677</v>
      </c>
      <c r="B217" s="124" t="s">
        <v>30</v>
      </c>
      <c r="C217" s="126" t="s">
        <v>135</v>
      </c>
      <c r="D217" s="125" t="s">
        <v>40</v>
      </c>
      <c r="E217" s="125">
        <v>-17418.82</v>
      </c>
      <c r="F217" s="125" t="str">
        <f>IF(OR(D217="-",IF(E217="-",0,E217)&gt;=IF(D217="-",0,D217)),"-",IF(D217="-",0,D217)-IF(E217="-",0,E217))</f>
        <v>-</v>
      </c>
    </row>
    <row r="218" spans="1:7" ht="43.5" customHeight="1" x14ac:dyDescent="0.25">
      <c r="A218" s="177" t="s">
        <v>677</v>
      </c>
      <c r="B218" s="124" t="s">
        <v>30</v>
      </c>
      <c r="C218" s="126" t="s">
        <v>136</v>
      </c>
      <c r="D218" s="125" t="s">
        <v>40</v>
      </c>
      <c r="E218" s="125">
        <v>-29457.599999999999</v>
      </c>
      <c r="F218" s="125" t="str">
        <f>IF(OR(D218="-",IF(E218="-",0,E218)&gt;=IF(D218="-",0,D218)),"-",IF(D218="-",0,D218)-IF(E218="-",0,E218))</f>
        <v>-</v>
      </c>
    </row>
    <row r="219" spans="1:7" ht="12.75" customHeight="1" x14ac:dyDescent="0.25">
      <c r="A219" s="81"/>
      <c r="B219" s="148"/>
      <c r="C219" s="176"/>
      <c r="D219" s="95"/>
      <c r="E219" s="96"/>
      <c r="F219" s="95"/>
    </row>
  </sheetData>
  <mergeCells count="17">
    <mergeCell ref="E1:F1"/>
    <mergeCell ref="E2:F2"/>
    <mergeCell ref="E3:F3"/>
    <mergeCell ref="E4:F4"/>
    <mergeCell ref="E5:F5"/>
    <mergeCell ref="A17:D17"/>
    <mergeCell ref="A8:D8"/>
    <mergeCell ref="A11:D11"/>
    <mergeCell ref="A9:D9"/>
    <mergeCell ref="B13:D13"/>
    <mergeCell ref="B14:D14"/>
    <mergeCell ref="B18:B24"/>
    <mergeCell ref="D18:D24"/>
    <mergeCell ref="C18:C24"/>
    <mergeCell ref="A18:A24"/>
    <mergeCell ref="F18:F24"/>
    <mergeCell ref="E18:E24"/>
  </mergeCells>
  <conditionalFormatting sqref="F28 F30:F31 F33 F35 F37 F39 F41 F43 F45 F47:F48 F50 F59 F66 F68 F70 F72 F75 F77 F79 F81 F83:F87 F90 F92 F94 F102 F104 F106:F108 F115 F117:F118 F120:F121 F123:F127 F130 F150:F169 F147:F148">
    <cfRule type="cellIs" priority="2" stopIfTrue="1" operator="equal">
      <formula>0</formula>
    </cfRule>
  </conditionalFormatting>
  <conditionalFormatting sqref="F51:F57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8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8"/>
  <sheetViews>
    <sheetView showGridLines="0" view="pageBreakPreview" zoomScale="90" zoomScaleNormal="110" zoomScaleSheetLayoutView="90" workbookViewId="0">
      <selection activeCell="I375" sqref="I375"/>
    </sheetView>
  </sheetViews>
  <sheetFormatPr defaultColWidth="9.109375" defaultRowHeight="12.75" customHeight="1" x14ac:dyDescent="0.25"/>
  <cols>
    <col min="1" max="1" width="32.44140625" style="73" customWidth="1"/>
    <col min="2" max="2" width="4.33203125" style="73" customWidth="1"/>
    <col min="3" max="3" width="19" style="73" customWidth="1"/>
    <col min="4" max="4" width="18.88671875" style="73" customWidth="1"/>
    <col min="5" max="6" width="18.6640625" style="73" customWidth="1"/>
    <col min="7" max="7" width="17.109375" style="73" bestFit="1" customWidth="1"/>
    <col min="8" max="8" width="16.44140625" style="73" bestFit="1" customWidth="1"/>
    <col min="9" max="9" width="13" style="73" bestFit="1" customWidth="1"/>
    <col min="10" max="16384" width="9.109375" style="73"/>
  </cols>
  <sheetData>
    <row r="2" spans="1:9" ht="15" customHeight="1" x14ac:dyDescent="0.25">
      <c r="A2" s="207" t="s">
        <v>137</v>
      </c>
      <c r="B2" s="207"/>
      <c r="C2" s="207"/>
      <c r="D2" s="207"/>
      <c r="E2" s="165"/>
      <c r="F2" s="59" t="s">
        <v>138</v>
      </c>
    </row>
    <row r="3" spans="1:9" ht="13.5" customHeight="1" x14ac:dyDescent="0.25">
      <c r="A3" s="1"/>
      <c r="B3" s="1"/>
      <c r="C3" s="3"/>
      <c r="D3" s="4"/>
      <c r="E3" s="4"/>
      <c r="F3" s="4"/>
    </row>
    <row r="4" spans="1:9" ht="10.199999999999999" customHeight="1" x14ac:dyDescent="0.25">
      <c r="A4" s="214" t="s">
        <v>20</v>
      </c>
      <c r="B4" s="213" t="s">
        <v>21</v>
      </c>
      <c r="C4" s="213" t="s">
        <v>139</v>
      </c>
      <c r="D4" s="212" t="s">
        <v>23</v>
      </c>
      <c r="E4" s="215" t="s">
        <v>24</v>
      </c>
      <c r="F4" s="212" t="s">
        <v>25</v>
      </c>
    </row>
    <row r="5" spans="1:9" ht="5.4" customHeight="1" x14ac:dyDescent="0.25">
      <c r="A5" s="214"/>
      <c r="B5" s="213"/>
      <c r="C5" s="213"/>
      <c r="D5" s="212"/>
      <c r="E5" s="215"/>
      <c r="F5" s="212"/>
    </row>
    <row r="6" spans="1:9" ht="9.6" customHeight="1" x14ac:dyDescent="0.25">
      <c r="A6" s="214"/>
      <c r="B6" s="213"/>
      <c r="C6" s="213"/>
      <c r="D6" s="212"/>
      <c r="E6" s="215"/>
      <c r="F6" s="212"/>
    </row>
    <row r="7" spans="1:9" ht="6" customHeight="1" x14ac:dyDescent="0.25">
      <c r="A7" s="214"/>
      <c r="B7" s="213"/>
      <c r="C7" s="213"/>
      <c r="D7" s="212"/>
      <c r="E7" s="215"/>
      <c r="F7" s="212"/>
    </row>
    <row r="8" spans="1:9" ht="6.6" customHeight="1" x14ac:dyDescent="0.25">
      <c r="A8" s="214"/>
      <c r="B8" s="213"/>
      <c r="C8" s="213"/>
      <c r="D8" s="212"/>
      <c r="E8" s="215"/>
      <c r="F8" s="212"/>
    </row>
    <row r="9" spans="1:9" ht="10.95" customHeight="1" x14ac:dyDescent="0.25">
      <c r="A9" s="214"/>
      <c r="B9" s="213"/>
      <c r="C9" s="213"/>
      <c r="D9" s="212"/>
      <c r="E9" s="215"/>
      <c r="F9" s="212"/>
    </row>
    <row r="10" spans="1:9" ht="4.2" hidden="1" customHeight="1" x14ac:dyDescent="0.25">
      <c r="A10" s="214"/>
      <c r="B10" s="213"/>
      <c r="C10" s="100"/>
      <c r="D10" s="212"/>
      <c r="E10" s="166"/>
      <c r="F10" s="101"/>
    </row>
    <row r="11" spans="1:9" ht="13.2" hidden="1" customHeight="1" x14ac:dyDescent="0.25">
      <c r="A11" s="214"/>
      <c r="B11" s="213"/>
      <c r="C11" s="100"/>
      <c r="D11" s="212"/>
      <c r="E11" s="166"/>
      <c r="F11" s="101"/>
    </row>
    <row r="12" spans="1:9" ht="13.5" customHeight="1" x14ac:dyDescent="0.25">
      <c r="A12" s="149">
        <v>1</v>
      </c>
      <c r="B12" s="149">
        <v>2</v>
      </c>
      <c r="C12" s="149">
        <v>3</v>
      </c>
      <c r="D12" s="167" t="s">
        <v>26</v>
      </c>
      <c r="E12" s="167" t="s">
        <v>27</v>
      </c>
      <c r="F12" s="150" t="s">
        <v>28</v>
      </c>
    </row>
    <row r="13" spans="1:9" ht="13.2" x14ac:dyDescent="0.25">
      <c r="A13" s="102" t="s">
        <v>140</v>
      </c>
      <c r="B13" s="98" t="s">
        <v>141</v>
      </c>
      <c r="C13" s="103" t="s">
        <v>142</v>
      </c>
      <c r="D13" s="104">
        <f>D15+D108+D128+D167+D201+D265+D301+D352+D372</f>
        <v>887790079.59000003</v>
      </c>
      <c r="E13" s="104">
        <f>E15+E108+E128+E167+E201+E265+E301+E352+E372</f>
        <v>583086644.69999981</v>
      </c>
      <c r="F13" s="104">
        <f>D13-E13</f>
        <v>304703434.89000022</v>
      </c>
    </row>
    <row r="14" spans="1:9" ht="13.2" x14ac:dyDescent="0.25">
      <c r="A14" s="105" t="s">
        <v>32</v>
      </c>
      <c r="B14" s="106"/>
      <c r="C14" s="107"/>
      <c r="D14" s="143"/>
      <c r="E14" s="106"/>
      <c r="F14" s="106"/>
    </row>
    <row r="15" spans="1:9" ht="13.2" x14ac:dyDescent="0.25">
      <c r="A15" s="102" t="s">
        <v>143</v>
      </c>
      <c r="B15" s="98" t="s">
        <v>141</v>
      </c>
      <c r="C15" s="103" t="s">
        <v>144</v>
      </c>
      <c r="D15" s="104">
        <f>D16+D25+D29+D31</f>
        <v>125766877.56999999</v>
      </c>
      <c r="E15" s="104">
        <f>E16+E25+E29+E31</f>
        <v>78016963.75</v>
      </c>
      <c r="F15" s="108">
        <f>D15-E15</f>
        <v>47749913.819999993</v>
      </c>
      <c r="G15" s="136"/>
      <c r="H15" s="136"/>
    </row>
    <row r="16" spans="1:9" ht="72" customHeight="1" x14ac:dyDescent="0.25">
      <c r="A16" s="109" t="s">
        <v>145</v>
      </c>
      <c r="B16" s="97" t="s">
        <v>141</v>
      </c>
      <c r="C16" s="110" t="s">
        <v>146</v>
      </c>
      <c r="D16" s="63">
        <f>D17+FIO</f>
        <v>98100766.269999996</v>
      </c>
      <c r="E16" s="63">
        <f>E17+E21</f>
        <v>66894133.859999999</v>
      </c>
      <c r="F16" s="108">
        <f t="shared" ref="F16:F80" si="0">D16-E16</f>
        <v>31206632.409999996</v>
      </c>
      <c r="I16" s="137"/>
    </row>
    <row r="17" spans="1:6" ht="27.6" customHeight="1" x14ac:dyDescent="0.25">
      <c r="A17" s="109" t="s">
        <v>147</v>
      </c>
      <c r="B17" s="97" t="s">
        <v>141</v>
      </c>
      <c r="C17" s="110" t="s">
        <v>148</v>
      </c>
      <c r="D17" s="63">
        <f>D18+D19+D20</f>
        <v>17657137.550000001</v>
      </c>
      <c r="E17" s="63">
        <f>E18+E19+E20</f>
        <v>12347154.08</v>
      </c>
      <c r="F17" s="108">
        <f t="shared" si="0"/>
        <v>5309983.4700000007</v>
      </c>
    </row>
    <row r="18" spans="1:6" ht="13.2" x14ac:dyDescent="0.25">
      <c r="A18" s="109" t="s">
        <v>149</v>
      </c>
      <c r="B18" s="97" t="s">
        <v>141</v>
      </c>
      <c r="C18" s="110" t="s">
        <v>150</v>
      </c>
      <c r="D18" s="63">
        <f t="shared" ref="D18:E20" si="1">D94</f>
        <v>13035636.91</v>
      </c>
      <c r="E18" s="63">
        <f t="shared" si="1"/>
        <v>8687239.4399999995</v>
      </c>
      <c r="F18" s="108">
        <f t="shared" si="0"/>
        <v>4348397.4700000007</v>
      </c>
    </row>
    <row r="19" spans="1:6" ht="27" customHeight="1" x14ac:dyDescent="0.25">
      <c r="A19" s="109" t="s">
        <v>151</v>
      </c>
      <c r="B19" s="97" t="s">
        <v>141</v>
      </c>
      <c r="C19" s="110" t="s">
        <v>152</v>
      </c>
      <c r="D19" s="63">
        <f t="shared" si="1"/>
        <v>704334.39</v>
      </c>
      <c r="E19" s="63">
        <f t="shared" si="1"/>
        <v>561682.56999999995</v>
      </c>
      <c r="F19" s="108">
        <f t="shared" si="0"/>
        <v>142651.82000000007</v>
      </c>
    </row>
    <row r="20" spans="1:6" ht="46.8" customHeight="1" x14ac:dyDescent="0.25">
      <c r="A20" s="109" t="s">
        <v>153</v>
      </c>
      <c r="B20" s="97" t="s">
        <v>141</v>
      </c>
      <c r="C20" s="110" t="s">
        <v>154</v>
      </c>
      <c r="D20" s="63">
        <f t="shared" si="1"/>
        <v>3917166.25</v>
      </c>
      <c r="E20" s="63">
        <f t="shared" si="1"/>
        <v>3098232.07</v>
      </c>
      <c r="F20" s="108">
        <f t="shared" si="0"/>
        <v>818934.18000000017</v>
      </c>
    </row>
    <row r="21" spans="1:6" ht="30.6" customHeight="1" x14ac:dyDescent="0.25">
      <c r="A21" s="109" t="s">
        <v>155</v>
      </c>
      <c r="B21" s="97" t="s">
        <v>141</v>
      </c>
      <c r="C21" s="110" t="s">
        <v>156</v>
      </c>
      <c r="D21" s="63">
        <f>D22+D23+D24</f>
        <v>80443628.719999999</v>
      </c>
      <c r="E21" s="63">
        <f>E22+E23+E24</f>
        <v>54546979.780000001</v>
      </c>
      <c r="F21" s="108">
        <f t="shared" si="0"/>
        <v>25896648.939999998</v>
      </c>
    </row>
    <row r="22" spans="1:6" ht="28.8" customHeight="1" x14ac:dyDescent="0.25">
      <c r="A22" s="109" t="s">
        <v>157</v>
      </c>
      <c r="B22" s="97" t="s">
        <v>141</v>
      </c>
      <c r="C22" s="110" t="s">
        <v>158</v>
      </c>
      <c r="D22" s="63">
        <f>D43+D56+D73</f>
        <v>60022044.890000001</v>
      </c>
      <c r="E22" s="63">
        <f>E43+E56+E73</f>
        <v>39553160.619999997</v>
      </c>
      <c r="F22" s="108">
        <f t="shared" si="0"/>
        <v>20468884.270000003</v>
      </c>
    </row>
    <row r="23" spans="1:6" ht="37.799999999999997" customHeight="1" x14ac:dyDescent="0.25">
      <c r="A23" s="109" t="s">
        <v>159</v>
      </c>
      <c r="B23" s="97" t="s">
        <v>141</v>
      </c>
      <c r="C23" s="110" t="s">
        <v>160</v>
      </c>
      <c r="D23" s="63">
        <f>D44+D49+D57+D74</f>
        <v>2182980.98</v>
      </c>
      <c r="E23" s="63">
        <f>E44+E49+E57+E74</f>
        <v>1717468.28</v>
      </c>
      <c r="F23" s="108">
        <f t="shared" si="0"/>
        <v>465512.69999999995</v>
      </c>
    </row>
    <row r="24" spans="1:6" ht="52.8" customHeight="1" x14ac:dyDescent="0.25">
      <c r="A24" s="109" t="s">
        <v>161</v>
      </c>
      <c r="B24" s="97" t="s">
        <v>141</v>
      </c>
      <c r="C24" s="110" t="s">
        <v>162</v>
      </c>
      <c r="D24" s="63">
        <f>D45+D58+D75</f>
        <v>18238602.850000001</v>
      </c>
      <c r="E24" s="63">
        <f>E45+E58+E75</f>
        <v>13276350.879999999</v>
      </c>
      <c r="F24" s="108">
        <f t="shared" si="0"/>
        <v>4962251.9700000025</v>
      </c>
    </row>
    <row r="25" spans="1:6" ht="48.6" customHeight="1" x14ac:dyDescent="0.25">
      <c r="A25" s="109" t="s">
        <v>163</v>
      </c>
      <c r="B25" s="97" t="s">
        <v>141</v>
      </c>
      <c r="C25" s="110" t="s">
        <v>164</v>
      </c>
      <c r="D25" s="63">
        <f>D50+D59+D76+D97</f>
        <v>24734213.189999998</v>
      </c>
      <c r="E25" s="63">
        <f>E50+E59+E76+E97</f>
        <v>9048833.2300000004</v>
      </c>
      <c r="F25" s="108">
        <f t="shared" si="0"/>
        <v>15685379.959999997</v>
      </c>
    </row>
    <row r="26" spans="1:6" ht="40.799999999999997" customHeight="1" x14ac:dyDescent="0.25">
      <c r="A26" s="109" t="s">
        <v>165</v>
      </c>
      <c r="B26" s="97" t="s">
        <v>141</v>
      </c>
      <c r="C26" s="110" t="s">
        <v>166</v>
      </c>
      <c r="D26" s="63">
        <f t="shared" ref="D26:E26" si="2">D50+D60+D77+D98</f>
        <v>24734213.189999998</v>
      </c>
      <c r="E26" s="63">
        <f t="shared" si="2"/>
        <v>9048833.2300000004</v>
      </c>
      <c r="F26" s="108">
        <f t="shared" si="0"/>
        <v>15685379.959999997</v>
      </c>
    </row>
    <row r="27" spans="1:6" ht="43.95" customHeight="1" x14ac:dyDescent="0.25">
      <c r="A27" s="109" t="s">
        <v>167</v>
      </c>
      <c r="B27" s="97" t="s">
        <v>141</v>
      </c>
      <c r="C27" s="110" t="s">
        <v>168</v>
      </c>
      <c r="D27" s="63">
        <f>D51+D61+D78+D99</f>
        <v>3128171.88</v>
      </c>
      <c r="E27" s="63">
        <f>E61+E78+E99</f>
        <v>1137549.6099999999</v>
      </c>
      <c r="F27" s="108">
        <f t="shared" si="0"/>
        <v>1990622.27</v>
      </c>
    </row>
    <row r="28" spans="1:6" ht="13.2" x14ac:dyDescent="0.25">
      <c r="A28" s="109" t="s">
        <v>169</v>
      </c>
      <c r="B28" s="97" t="s">
        <v>141</v>
      </c>
      <c r="C28" s="110" t="s">
        <v>170</v>
      </c>
      <c r="D28" s="63">
        <f>D52+D62+D79+D100</f>
        <v>21651041.309999999</v>
      </c>
      <c r="E28" s="63">
        <f>E52+E62+E79+E100</f>
        <v>7911283.6200000001</v>
      </c>
      <c r="F28" s="108">
        <f t="shared" si="0"/>
        <v>13739757.689999998</v>
      </c>
    </row>
    <row r="29" spans="1:6" ht="25.95" customHeight="1" x14ac:dyDescent="0.25">
      <c r="A29" s="109" t="s">
        <v>445</v>
      </c>
      <c r="B29" s="97" t="s">
        <v>141</v>
      </c>
      <c r="C29" s="110" t="s">
        <v>630</v>
      </c>
      <c r="D29" s="63">
        <f>D30</f>
        <v>18500</v>
      </c>
      <c r="E29" s="63">
        <f>E30</f>
        <v>18500</v>
      </c>
      <c r="F29" s="108">
        <f t="shared" si="0"/>
        <v>0</v>
      </c>
    </row>
    <row r="30" spans="1:6" ht="21.6" customHeight="1" x14ac:dyDescent="0.25">
      <c r="A30" s="109" t="s">
        <v>457</v>
      </c>
      <c r="B30" s="97" t="s">
        <v>141</v>
      </c>
      <c r="C30" s="110" t="s">
        <v>631</v>
      </c>
      <c r="D30" s="63">
        <f>D102</f>
        <v>18500</v>
      </c>
      <c r="E30" s="63">
        <f>E102</f>
        <v>18500</v>
      </c>
      <c r="F30" s="108">
        <f t="shared" si="0"/>
        <v>0</v>
      </c>
    </row>
    <row r="31" spans="1:6" ht="13.2" x14ac:dyDescent="0.25">
      <c r="A31" s="109" t="s">
        <v>171</v>
      </c>
      <c r="B31" s="97" t="s">
        <v>141</v>
      </c>
      <c r="C31" s="110" t="s">
        <v>172</v>
      </c>
      <c r="D31" s="63">
        <f>D32+D34+D38+D39</f>
        <v>2913398.11</v>
      </c>
      <c r="E31" s="63">
        <f>E32+E34+E38+E39</f>
        <v>2055496.6600000001</v>
      </c>
      <c r="F31" s="108">
        <f t="shared" si="0"/>
        <v>857901.44999999972</v>
      </c>
    </row>
    <row r="32" spans="1:6" ht="21" customHeight="1" x14ac:dyDescent="0.25">
      <c r="A32" s="109" t="s">
        <v>173</v>
      </c>
      <c r="B32" s="97" t="s">
        <v>141</v>
      </c>
      <c r="C32" s="110" t="s">
        <v>174</v>
      </c>
      <c r="D32" s="63">
        <f>D33</f>
        <v>170437.52</v>
      </c>
      <c r="E32" s="63">
        <f>E33</f>
        <v>169930.1</v>
      </c>
      <c r="F32" s="108">
        <f t="shared" si="0"/>
        <v>507.4199999999837</v>
      </c>
    </row>
    <row r="33" spans="1:6" ht="48" customHeight="1" x14ac:dyDescent="0.25">
      <c r="A33" s="109" t="s">
        <v>175</v>
      </c>
      <c r="B33" s="97" t="s">
        <v>141</v>
      </c>
      <c r="C33" s="110" t="s">
        <v>176</v>
      </c>
      <c r="D33" s="63">
        <f>D65</f>
        <v>170437.52</v>
      </c>
      <c r="E33" s="63">
        <f>E65</f>
        <v>169930.1</v>
      </c>
      <c r="F33" s="108">
        <f t="shared" si="0"/>
        <v>507.4199999999837</v>
      </c>
    </row>
    <row r="34" spans="1:6" ht="27.6" customHeight="1" x14ac:dyDescent="0.25">
      <c r="A34" s="109" t="s">
        <v>177</v>
      </c>
      <c r="B34" s="97" t="s">
        <v>141</v>
      </c>
      <c r="C34" s="110" t="s">
        <v>178</v>
      </c>
      <c r="D34" s="63">
        <f>D35+D36+D37</f>
        <v>985060.59</v>
      </c>
      <c r="E34" s="63">
        <f>E35+E36+E37</f>
        <v>885566.56</v>
      </c>
      <c r="F34" s="108">
        <f t="shared" si="0"/>
        <v>99494.029999999912</v>
      </c>
    </row>
    <row r="35" spans="1:6" ht="30" customHeight="1" x14ac:dyDescent="0.25">
      <c r="A35" s="109" t="s">
        <v>179</v>
      </c>
      <c r="B35" s="97" t="s">
        <v>141</v>
      </c>
      <c r="C35" s="110" t="s">
        <v>180</v>
      </c>
      <c r="D35" s="63">
        <f t="shared" ref="D35:E37" si="3">D67+D82+D105</f>
        <v>20957</v>
      </c>
      <c r="E35" s="63">
        <f t="shared" si="3"/>
        <v>12434</v>
      </c>
      <c r="F35" s="108">
        <f t="shared" si="0"/>
        <v>8523</v>
      </c>
    </row>
    <row r="36" spans="1:6" ht="19.2" customHeight="1" x14ac:dyDescent="0.25">
      <c r="A36" s="109" t="s">
        <v>181</v>
      </c>
      <c r="B36" s="97" t="s">
        <v>141</v>
      </c>
      <c r="C36" s="110" t="s">
        <v>182</v>
      </c>
      <c r="D36" s="63">
        <f t="shared" si="3"/>
        <v>199774.76</v>
      </c>
      <c r="E36" s="63">
        <f t="shared" si="3"/>
        <v>139956</v>
      </c>
      <c r="F36" s="108">
        <f t="shared" si="0"/>
        <v>59818.760000000009</v>
      </c>
    </row>
    <row r="37" spans="1:6" ht="22.95" customHeight="1" x14ac:dyDescent="0.25">
      <c r="A37" s="109" t="s">
        <v>183</v>
      </c>
      <c r="B37" s="97" t="s">
        <v>141</v>
      </c>
      <c r="C37" s="110" t="s">
        <v>184</v>
      </c>
      <c r="D37" s="63">
        <f t="shared" si="3"/>
        <v>764328.83</v>
      </c>
      <c r="E37" s="63">
        <f t="shared" si="3"/>
        <v>733176.56</v>
      </c>
      <c r="F37" s="108">
        <f t="shared" si="0"/>
        <v>31152.269999999902</v>
      </c>
    </row>
    <row r="38" spans="1:6" ht="21" customHeight="1" x14ac:dyDescent="0.25">
      <c r="A38" s="109" t="s">
        <v>185</v>
      </c>
      <c r="B38" s="97" t="s">
        <v>141</v>
      </c>
      <c r="C38" s="110" t="s">
        <v>186</v>
      </c>
      <c r="D38" s="63">
        <f>D90</f>
        <v>757900</v>
      </c>
      <c r="E38" s="63">
        <f>E90</f>
        <v>0</v>
      </c>
      <c r="F38" s="108">
        <f t="shared" si="0"/>
        <v>757900</v>
      </c>
    </row>
    <row r="39" spans="1:6" ht="21" customHeight="1" x14ac:dyDescent="0.25">
      <c r="A39" s="109" t="s">
        <v>835</v>
      </c>
      <c r="B39" s="97" t="s">
        <v>141</v>
      </c>
      <c r="C39" s="110" t="s">
        <v>836</v>
      </c>
      <c r="D39" s="63">
        <f>D86</f>
        <v>1000000</v>
      </c>
      <c r="E39" s="63">
        <f>E86</f>
        <v>1000000</v>
      </c>
      <c r="F39" s="108"/>
    </row>
    <row r="40" spans="1:6" ht="66.75" customHeight="1" x14ac:dyDescent="0.25">
      <c r="A40" s="102" t="s">
        <v>187</v>
      </c>
      <c r="B40" s="98" t="s">
        <v>141</v>
      </c>
      <c r="C40" s="103" t="s">
        <v>604</v>
      </c>
      <c r="D40" s="104">
        <f>D41</f>
        <v>3508425.06</v>
      </c>
      <c r="E40" s="104">
        <f t="shared" ref="E40" si="4">E41</f>
        <v>2543989.89</v>
      </c>
      <c r="F40" s="108">
        <f t="shared" si="0"/>
        <v>964435.16999999993</v>
      </c>
    </row>
    <row r="41" spans="1:6" ht="75" customHeight="1" x14ac:dyDescent="0.25">
      <c r="A41" s="109" t="s">
        <v>145</v>
      </c>
      <c r="B41" s="97" t="s">
        <v>141</v>
      </c>
      <c r="C41" s="110" t="s">
        <v>605</v>
      </c>
      <c r="D41" s="63">
        <f>D42</f>
        <v>3508425.06</v>
      </c>
      <c r="E41" s="63">
        <f>E42</f>
        <v>2543989.89</v>
      </c>
      <c r="F41" s="108">
        <f t="shared" si="0"/>
        <v>964435.16999999993</v>
      </c>
    </row>
    <row r="42" spans="1:6" ht="36.6" customHeight="1" x14ac:dyDescent="0.25">
      <c r="A42" s="109" t="s">
        <v>155</v>
      </c>
      <c r="B42" s="97" t="s">
        <v>141</v>
      </c>
      <c r="C42" s="110" t="s">
        <v>606</v>
      </c>
      <c r="D42" s="63">
        <f>D43+D44+D45</f>
        <v>3508425.06</v>
      </c>
      <c r="E42" s="63">
        <f>E43+E44+E45</f>
        <v>2543989.89</v>
      </c>
      <c r="F42" s="108">
        <f t="shared" si="0"/>
        <v>964435.16999999993</v>
      </c>
    </row>
    <row r="43" spans="1:6" ht="29.25" customHeight="1" x14ac:dyDescent="0.25">
      <c r="A43" s="109" t="s">
        <v>157</v>
      </c>
      <c r="B43" s="97" t="s">
        <v>141</v>
      </c>
      <c r="C43" s="110" t="s">
        <v>608</v>
      </c>
      <c r="D43" s="63">
        <v>2741366.38</v>
      </c>
      <c r="E43" s="144">
        <v>1952406.99</v>
      </c>
      <c r="F43" s="108">
        <f t="shared" si="0"/>
        <v>788959.3899999999</v>
      </c>
    </row>
    <row r="44" spans="1:6" ht="41.4" customHeight="1" x14ac:dyDescent="0.25">
      <c r="A44" s="109" t="s">
        <v>159</v>
      </c>
      <c r="B44" s="97" t="s">
        <v>141</v>
      </c>
      <c r="C44" s="110" t="s">
        <v>607</v>
      </c>
      <c r="D44" s="63">
        <v>60126</v>
      </c>
      <c r="E44" s="63">
        <v>31750.799999999999</v>
      </c>
      <c r="F44" s="108">
        <f t="shared" si="0"/>
        <v>28375.200000000001</v>
      </c>
    </row>
    <row r="45" spans="1:6" ht="48" customHeight="1" x14ac:dyDescent="0.25">
      <c r="A45" s="109" t="s">
        <v>161</v>
      </c>
      <c r="B45" s="97" t="s">
        <v>141</v>
      </c>
      <c r="C45" s="110" t="s">
        <v>609</v>
      </c>
      <c r="D45" s="63">
        <v>706932.68</v>
      </c>
      <c r="E45" s="144">
        <v>559832.1</v>
      </c>
      <c r="F45" s="108">
        <f t="shared" si="0"/>
        <v>147100.58000000007</v>
      </c>
    </row>
    <row r="46" spans="1:6" ht="49.2" customHeight="1" x14ac:dyDescent="0.25">
      <c r="A46" s="109" t="s">
        <v>187</v>
      </c>
      <c r="B46" s="97" t="s">
        <v>141</v>
      </c>
      <c r="C46" s="157" t="s">
        <v>612</v>
      </c>
      <c r="D46" s="70">
        <f>D48+D50</f>
        <v>50000</v>
      </c>
      <c r="E46" s="70">
        <f>E48+E50</f>
        <v>18500</v>
      </c>
      <c r="F46" s="108">
        <f t="shared" si="0"/>
        <v>31500</v>
      </c>
    </row>
    <row r="47" spans="1:6" ht="70.95" customHeight="1" x14ac:dyDescent="0.25">
      <c r="A47" s="109" t="s">
        <v>145</v>
      </c>
      <c r="B47" s="97"/>
      <c r="C47" s="110" t="s">
        <v>626</v>
      </c>
      <c r="D47" s="70">
        <f>D48</f>
        <v>5000</v>
      </c>
      <c r="E47" s="63">
        <v>0</v>
      </c>
      <c r="F47" s="108">
        <f t="shared" si="0"/>
        <v>5000</v>
      </c>
    </row>
    <row r="48" spans="1:6" ht="29.4" customHeight="1" x14ac:dyDescent="0.25">
      <c r="A48" s="109" t="s">
        <v>155</v>
      </c>
      <c r="B48" s="97" t="s">
        <v>141</v>
      </c>
      <c r="C48" s="110" t="s">
        <v>610</v>
      </c>
      <c r="D48" s="63">
        <f>D49</f>
        <v>5000</v>
      </c>
      <c r="E48" s="63">
        <v>0</v>
      </c>
      <c r="F48" s="108">
        <f t="shared" si="0"/>
        <v>5000</v>
      </c>
    </row>
    <row r="49" spans="1:7" ht="40.950000000000003" customHeight="1" x14ac:dyDescent="0.25">
      <c r="A49" s="109" t="s">
        <v>159</v>
      </c>
      <c r="B49" s="97" t="s">
        <v>141</v>
      </c>
      <c r="C49" s="110" t="s">
        <v>611</v>
      </c>
      <c r="D49" s="63">
        <v>5000</v>
      </c>
      <c r="E49" s="63">
        <v>0</v>
      </c>
      <c r="F49" s="108">
        <f t="shared" si="0"/>
        <v>5000</v>
      </c>
    </row>
    <row r="50" spans="1:7" ht="36" customHeight="1" x14ac:dyDescent="0.25">
      <c r="A50" s="109" t="s">
        <v>163</v>
      </c>
      <c r="B50" s="97" t="s">
        <v>141</v>
      </c>
      <c r="C50" s="110" t="s">
        <v>188</v>
      </c>
      <c r="D50" s="63">
        <v>45000</v>
      </c>
      <c r="E50" s="63">
        <f>E51</f>
        <v>18500</v>
      </c>
      <c r="F50" s="108">
        <f t="shared" si="0"/>
        <v>26500</v>
      </c>
    </row>
    <row r="51" spans="1:7" ht="40.200000000000003" customHeight="1" x14ac:dyDescent="0.25">
      <c r="A51" s="109" t="s">
        <v>165</v>
      </c>
      <c r="B51" s="97" t="s">
        <v>141</v>
      </c>
      <c r="C51" s="110" t="s">
        <v>189</v>
      </c>
      <c r="D51" s="63">
        <v>45000</v>
      </c>
      <c r="E51" s="63">
        <f>E52</f>
        <v>18500</v>
      </c>
      <c r="F51" s="108">
        <f t="shared" si="0"/>
        <v>26500</v>
      </c>
    </row>
    <row r="52" spans="1:7" ht="18" customHeight="1" x14ac:dyDescent="0.25">
      <c r="A52" s="109" t="s">
        <v>169</v>
      </c>
      <c r="B52" s="97" t="s">
        <v>141</v>
      </c>
      <c r="C52" s="110" t="s">
        <v>190</v>
      </c>
      <c r="D52" s="63">
        <v>45000</v>
      </c>
      <c r="E52" s="63">
        <v>18500</v>
      </c>
      <c r="F52" s="108">
        <f t="shared" si="0"/>
        <v>26500</v>
      </c>
    </row>
    <row r="53" spans="1:7" ht="71.400000000000006" customHeight="1" x14ac:dyDescent="0.25">
      <c r="A53" s="102" t="s">
        <v>191</v>
      </c>
      <c r="B53" s="98" t="s">
        <v>141</v>
      </c>
      <c r="C53" s="103" t="s">
        <v>192</v>
      </c>
      <c r="D53" s="104">
        <f>D54+D59+D63</f>
        <v>76234322.790000007</v>
      </c>
      <c r="E53" s="104">
        <f t="shared" ref="E53" si="5">E54+E59+E63</f>
        <v>48716998.329999998</v>
      </c>
      <c r="F53" s="108">
        <f t="shared" si="0"/>
        <v>27517324.460000008</v>
      </c>
    </row>
    <row r="54" spans="1:7" ht="73.5" customHeight="1" x14ac:dyDescent="0.25">
      <c r="A54" s="109" t="s">
        <v>145</v>
      </c>
      <c r="B54" s="97" t="s">
        <v>141</v>
      </c>
      <c r="C54" s="110" t="s">
        <v>193</v>
      </c>
      <c r="D54" s="63">
        <f>D55</f>
        <v>64682975.890000001</v>
      </c>
      <c r="E54" s="63">
        <f t="shared" ref="E54" si="6">E55</f>
        <v>43033521.960000001</v>
      </c>
      <c r="F54" s="108">
        <f t="shared" si="0"/>
        <v>21649453.93</v>
      </c>
    </row>
    <row r="55" spans="1:7" ht="34.950000000000003" customHeight="1" x14ac:dyDescent="0.25">
      <c r="A55" s="109" t="s">
        <v>155</v>
      </c>
      <c r="B55" s="97" t="s">
        <v>141</v>
      </c>
      <c r="C55" s="110" t="s">
        <v>194</v>
      </c>
      <c r="D55" s="63">
        <f>D56+D57+D58</f>
        <v>64682975.890000001</v>
      </c>
      <c r="E55" s="63">
        <f t="shared" ref="E55" si="7">E56+E57+E58</f>
        <v>43033521.960000001</v>
      </c>
      <c r="F55" s="108">
        <f t="shared" si="0"/>
        <v>21649453.93</v>
      </c>
    </row>
    <row r="56" spans="1:7" ht="27.6" customHeight="1" x14ac:dyDescent="0.25">
      <c r="A56" s="109" t="s">
        <v>157</v>
      </c>
      <c r="B56" s="97" t="s">
        <v>141</v>
      </c>
      <c r="C56" s="110" t="s">
        <v>195</v>
      </c>
      <c r="D56" s="63">
        <v>48192957.82</v>
      </c>
      <c r="E56" s="144">
        <v>31029639.370000001</v>
      </c>
      <c r="F56" s="108">
        <f t="shared" si="0"/>
        <v>17163318.449999999</v>
      </c>
    </row>
    <row r="57" spans="1:7" ht="51" customHeight="1" x14ac:dyDescent="0.25">
      <c r="A57" s="109" t="s">
        <v>159</v>
      </c>
      <c r="B57" s="97" t="s">
        <v>141</v>
      </c>
      <c r="C57" s="110" t="s">
        <v>196</v>
      </c>
      <c r="D57" s="63">
        <v>1672462.31</v>
      </c>
      <c r="E57" s="144">
        <v>1327314.75</v>
      </c>
      <c r="F57" s="108">
        <f t="shared" si="0"/>
        <v>345147.56000000006</v>
      </c>
      <c r="G57" s="73" t="s">
        <v>702</v>
      </c>
    </row>
    <row r="58" spans="1:7" ht="57" customHeight="1" x14ac:dyDescent="0.25">
      <c r="A58" s="109" t="s">
        <v>161</v>
      </c>
      <c r="B58" s="97" t="s">
        <v>141</v>
      </c>
      <c r="C58" s="110" t="s">
        <v>197</v>
      </c>
      <c r="D58" s="63">
        <v>14817555.76</v>
      </c>
      <c r="E58" s="144">
        <v>10676567.84</v>
      </c>
      <c r="F58" s="108">
        <f t="shared" si="0"/>
        <v>4140987.92</v>
      </c>
    </row>
    <row r="59" spans="1:7" ht="39.6" customHeight="1" x14ac:dyDescent="0.25">
      <c r="A59" s="109" t="s">
        <v>163</v>
      </c>
      <c r="B59" s="97" t="s">
        <v>141</v>
      </c>
      <c r="C59" s="110" t="s">
        <v>198</v>
      </c>
      <c r="D59" s="63">
        <f>D60</f>
        <v>10515024.789999999</v>
      </c>
      <c r="E59" s="63">
        <f t="shared" ref="E59" si="8">E60</f>
        <v>4703925.1400000006</v>
      </c>
      <c r="F59" s="108">
        <f t="shared" si="0"/>
        <v>5811099.6499999985</v>
      </c>
    </row>
    <row r="60" spans="1:7" ht="39" customHeight="1" x14ac:dyDescent="0.25">
      <c r="A60" s="109" t="s">
        <v>165</v>
      </c>
      <c r="B60" s="97" t="s">
        <v>141</v>
      </c>
      <c r="C60" s="110" t="s">
        <v>199</v>
      </c>
      <c r="D60" s="63">
        <f>D61+D62</f>
        <v>10515024.789999999</v>
      </c>
      <c r="E60" s="63">
        <f t="shared" ref="E60" si="9">E61+E62</f>
        <v>4703925.1400000006</v>
      </c>
      <c r="F60" s="108">
        <f t="shared" si="0"/>
        <v>5811099.6499999985</v>
      </c>
    </row>
    <row r="61" spans="1:7" ht="41.4" customHeight="1" x14ac:dyDescent="0.25">
      <c r="A61" s="109" t="s">
        <v>167</v>
      </c>
      <c r="B61" s="97" t="s">
        <v>141</v>
      </c>
      <c r="C61" s="110" t="s">
        <v>200</v>
      </c>
      <c r="D61" s="63">
        <v>2454355.88</v>
      </c>
      <c r="E61" s="144">
        <v>833882.69</v>
      </c>
      <c r="F61" s="108">
        <f t="shared" si="0"/>
        <v>1620473.19</v>
      </c>
    </row>
    <row r="62" spans="1:7" ht="18" customHeight="1" x14ac:dyDescent="0.25">
      <c r="A62" s="109" t="s">
        <v>169</v>
      </c>
      <c r="B62" s="97" t="s">
        <v>141</v>
      </c>
      <c r="C62" s="110" t="s">
        <v>201</v>
      </c>
      <c r="D62" s="144">
        <v>8060668.9100000001</v>
      </c>
      <c r="E62" s="144">
        <v>3870042.45</v>
      </c>
      <c r="F62" s="108">
        <f t="shared" si="0"/>
        <v>4190626.46</v>
      </c>
    </row>
    <row r="63" spans="1:7" ht="18.600000000000001" customHeight="1" x14ac:dyDescent="0.25">
      <c r="A63" s="109" t="s">
        <v>171</v>
      </c>
      <c r="B63" s="97" t="s">
        <v>141</v>
      </c>
      <c r="C63" s="110" t="s">
        <v>202</v>
      </c>
      <c r="D63" s="63">
        <f>D64+D66</f>
        <v>1036322.11</v>
      </c>
      <c r="E63" s="63">
        <f t="shared" ref="E63" si="10">E64+E66</f>
        <v>979551.23</v>
      </c>
      <c r="F63" s="108">
        <f t="shared" si="0"/>
        <v>56770.880000000005</v>
      </c>
    </row>
    <row r="64" spans="1:7" ht="19.95" customHeight="1" x14ac:dyDescent="0.25">
      <c r="A64" s="109" t="s">
        <v>173</v>
      </c>
      <c r="B64" s="97" t="s">
        <v>141</v>
      </c>
      <c r="C64" s="110" t="s">
        <v>203</v>
      </c>
      <c r="D64" s="63">
        <f>D65</f>
        <v>170437.52</v>
      </c>
      <c r="E64" s="63">
        <f t="shared" ref="E64" si="11">E65</f>
        <v>169930.1</v>
      </c>
      <c r="F64" s="108">
        <f t="shared" si="0"/>
        <v>507.4199999999837</v>
      </c>
    </row>
    <row r="65" spans="1:6" ht="36.6" customHeight="1" x14ac:dyDescent="0.25">
      <c r="A65" s="109" t="s">
        <v>175</v>
      </c>
      <c r="B65" s="97" t="s">
        <v>141</v>
      </c>
      <c r="C65" s="110" t="s">
        <v>204</v>
      </c>
      <c r="D65" s="63">
        <v>170437.52</v>
      </c>
      <c r="E65" s="63">
        <v>169930.1</v>
      </c>
      <c r="F65" s="108">
        <f t="shared" si="0"/>
        <v>507.4199999999837</v>
      </c>
    </row>
    <row r="66" spans="1:6" ht="20.25" customHeight="1" x14ac:dyDescent="0.25">
      <c r="A66" s="109" t="s">
        <v>177</v>
      </c>
      <c r="B66" s="97" t="s">
        <v>141</v>
      </c>
      <c r="C66" s="110" t="s">
        <v>205</v>
      </c>
      <c r="D66" s="63">
        <f>D67+D68+D69</f>
        <v>865884.59</v>
      </c>
      <c r="E66" s="63">
        <f>E69+E67+E68</f>
        <v>809621.13</v>
      </c>
      <c r="F66" s="108">
        <f t="shared" si="0"/>
        <v>56263.459999999963</v>
      </c>
    </row>
    <row r="67" spans="1:6" ht="30.6" customHeight="1" x14ac:dyDescent="0.25">
      <c r="A67" s="109" t="s">
        <v>179</v>
      </c>
      <c r="B67" s="97" t="s">
        <v>141</v>
      </c>
      <c r="C67" s="110" t="s">
        <v>206</v>
      </c>
      <c r="D67" s="63">
        <v>6681</v>
      </c>
      <c r="E67" s="63">
        <v>4485</v>
      </c>
      <c r="F67" s="108">
        <f t="shared" si="0"/>
        <v>2196</v>
      </c>
    </row>
    <row r="68" spans="1:6" ht="18.75" customHeight="1" x14ac:dyDescent="0.25">
      <c r="A68" s="109" t="s">
        <v>181</v>
      </c>
      <c r="B68" s="97" t="s">
        <v>141</v>
      </c>
      <c r="C68" s="110" t="s">
        <v>207</v>
      </c>
      <c r="D68" s="63">
        <v>109174.76</v>
      </c>
      <c r="E68" s="63">
        <v>74478</v>
      </c>
      <c r="F68" s="108">
        <f t="shared" si="0"/>
        <v>34696.759999999995</v>
      </c>
    </row>
    <row r="69" spans="1:6" ht="19.5" customHeight="1" x14ac:dyDescent="0.25">
      <c r="A69" s="109" t="s">
        <v>183</v>
      </c>
      <c r="B69" s="97" t="s">
        <v>141</v>
      </c>
      <c r="C69" s="110" t="s">
        <v>208</v>
      </c>
      <c r="D69" s="144">
        <v>750028.83</v>
      </c>
      <c r="E69" s="144">
        <v>730658.13</v>
      </c>
      <c r="F69" s="108">
        <f t="shared" si="0"/>
        <v>19370.699999999953</v>
      </c>
    </row>
    <row r="70" spans="1:6" ht="50.25" customHeight="1" x14ac:dyDescent="0.25">
      <c r="A70" s="102" t="s">
        <v>209</v>
      </c>
      <c r="B70" s="98" t="s">
        <v>141</v>
      </c>
      <c r="C70" s="103" t="s">
        <v>210</v>
      </c>
      <c r="D70" s="104">
        <f>D71+D76+D80</f>
        <v>12657512.66</v>
      </c>
      <c r="E70" s="104">
        <f>E71+E76+E80</f>
        <v>9160778.3599999994</v>
      </c>
      <c r="F70" s="108">
        <f t="shared" si="0"/>
        <v>3496734.3000000007</v>
      </c>
    </row>
    <row r="71" spans="1:6" ht="70.2" customHeight="1" x14ac:dyDescent="0.25">
      <c r="A71" s="109" t="s">
        <v>145</v>
      </c>
      <c r="B71" s="97" t="s">
        <v>141</v>
      </c>
      <c r="C71" s="110" t="s">
        <v>211</v>
      </c>
      <c r="D71" s="63">
        <f>D72</f>
        <v>12247227.77</v>
      </c>
      <c r="E71" s="63">
        <f t="shared" ref="E71" si="12">E72</f>
        <v>8969467.9299999997</v>
      </c>
      <c r="F71" s="108">
        <f t="shared" si="0"/>
        <v>3277759.84</v>
      </c>
    </row>
    <row r="72" spans="1:6" ht="39" customHeight="1" x14ac:dyDescent="0.25">
      <c r="A72" s="109" t="s">
        <v>155</v>
      </c>
      <c r="B72" s="97" t="s">
        <v>141</v>
      </c>
      <c r="C72" s="110" t="s">
        <v>212</v>
      </c>
      <c r="D72" s="63">
        <f>D73+D74+D75</f>
        <v>12247227.77</v>
      </c>
      <c r="E72" s="63">
        <f t="shared" ref="E72" si="13">E73+E74+E75</f>
        <v>8969467.9299999997</v>
      </c>
      <c r="F72" s="108">
        <f t="shared" si="0"/>
        <v>3277759.84</v>
      </c>
    </row>
    <row r="73" spans="1:6" ht="25.95" customHeight="1" x14ac:dyDescent="0.25">
      <c r="A73" s="109" t="s">
        <v>157</v>
      </c>
      <c r="B73" s="97" t="s">
        <v>141</v>
      </c>
      <c r="C73" s="110" t="s">
        <v>213</v>
      </c>
      <c r="D73" s="63">
        <v>9087720.6899999995</v>
      </c>
      <c r="E73" s="144">
        <v>6571114.2599999998</v>
      </c>
      <c r="F73" s="108">
        <f t="shared" si="0"/>
        <v>2516606.4299999997</v>
      </c>
    </row>
    <row r="74" spans="1:6" ht="40.799999999999997" customHeight="1" x14ac:dyDescent="0.25">
      <c r="A74" s="109" t="s">
        <v>159</v>
      </c>
      <c r="B74" s="97" t="s">
        <v>141</v>
      </c>
      <c r="C74" s="110" t="s">
        <v>214</v>
      </c>
      <c r="D74" s="63">
        <v>445392.67</v>
      </c>
      <c r="E74" s="144">
        <v>358402.73</v>
      </c>
      <c r="F74" s="108">
        <f t="shared" si="0"/>
        <v>86989.94</v>
      </c>
    </row>
    <row r="75" spans="1:6" ht="52.2" customHeight="1" x14ac:dyDescent="0.25">
      <c r="A75" s="109" t="s">
        <v>161</v>
      </c>
      <c r="B75" s="97" t="s">
        <v>141</v>
      </c>
      <c r="C75" s="110" t="s">
        <v>215</v>
      </c>
      <c r="D75" s="63">
        <v>2714114.41</v>
      </c>
      <c r="E75" s="144">
        <v>2039950.94</v>
      </c>
      <c r="F75" s="108">
        <f t="shared" si="0"/>
        <v>674163.4700000002</v>
      </c>
    </row>
    <row r="76" spans="1:6" ht="36.6" customHeight="1" x14ac:dyDescent="0.25">
      <c r="A76" s="109" t="s">
        <v>163</v>
      </c>
      <c r="B76" s="97" t="s">
        <v>141</v>
      </c>
      <c r="C76" s="110" t="s">
        <v>216</v>
      </c>
      <c r="D76" s="63">
        <f>D77</f>
        <v>402026.89</v>
      </c>
      <c r="E76" s="63">
        <f>E77</f>
        <v>190820.42</v>
      </c>
      <c r="F76" s="108">
        <f t="shared" si="0"/>
        <v>211206.47</v>
      </c>
    </row>
    <row r="77" spans="1:6" ht="37.950000000000003" customHeight="1" x14ac:dyDescent="0.25">
      <c r="A77" s="109" t="s">
        <v>165</v>
      </c>
      <c r="B77" s="97" t="s">
        <v>141</v>
      </c>
      <c r="C77" s="110" t="s">
        <v>217</v>
      </c>
      <c r="D77" s="63">
        <f>D78+D79</f>
        <v>402026.89</v>
      </c>
      <c r="E77" s="63">
        <f>E78+E79</f>
        <v>190820.42</v>
      </c>
      <c r="F77" s="108">
        <f t="shared" si="0"/>
        <v>211206.47</v>
      </c>
    </row>
    <row r="78" spans="1:6" ht="36" customHeight="1" x14ac:dyDescent="0.25">
      <c r="A78" s="109" t="s">
        <v>167</v>
      </c>
      <c r="B78" s="97" t="s">
        <v>141</v>
      </c>
      <c r="C78" s="110" t="s">
        <v>218</v>
      </c>
      <c r="D78" s="63">
        <v>277608</v>
      </c>
      <c r="E78" s="144">
        <v>142087.79</v>
      </c>
      <c r="F78" s="108">
        <f t="shared" si="0"/>
        <v>135520.21</v>
      </c>
    </row>
    <row r="79" spans="1:6" ht="13.2" x14ac:dyDescent="0.25">
      <c r="A79" s="109" t="s">
        <v>169</v>
      </c>
      <c r="B79" s="97" t="s">
        <v>141</v>
      </c>
      <c r="C79" s="110" t="s">
        <v>219</v>
      </c>
      <c r="D79" s="63">
        <v>124418.89</v>
      </c>
      <c r="E79" s="144">
        <v>48732.63</v>
      </c>
      <c r="F79" s="108">
        <f t="shared" si="0"/>
        <v>75686.260000000009</v>
      </c>
    </row>
    <row r="80" spans="1:6" ht="13.2" x14ac:dyDescent="0.25">
      <c r="A80" s="109" t="s">
        <v>171</v>
      </c>
      <c r="B80" s="97" t="s">
        <v>141</v>
      </c>
      <c r="C80" s="110" t="s">
        <v>220</v>
      </c>
      <c r="D80" s="63">
        <f>D81</f>
        <v>8258</v>
      </c>
      <c r="E80" s="63">
        <f>E81</f>
        <v>490.01</v>
      </c>
      <c r="F80" s="108">
        <f t="shared" si="0"/>
        <v>7767.99</v>
      </c>
    </row>
    <row r="81" spans="1:10" ht="13.2" x14ac:dyDescent="0.25">
      <c r="A81" s="109" t="s">
        <v>177</v>
      </c>
      <c r="B81" s="97" t="s">
        <v>141</v>
      </c>
      <c r="C81" s="110" t="s">
        <v>221</v>
      </c>
      <c r="D81" s="63">
        <f>D82+D83+D84</f>
        <v>8258</v>
      </c>
      <c r="E81" s="63">
        <f t="shared" ref="E81" si="14">E82+E83+E84</f>
        <v>490.01</v>
      </c>
      <c r="F81" s="108">
        <f t="shared" ref="F81:F143" si="15">D81-E81</f>
        <v>7767.99</v>
      </c>
    </row>
    <row r="82" spans="1:10" ht="27" customHeight="1" x14ac:dyDescent="0.25">
      <c r="A82" s="109" t="s">
        <v>179</v>
      </c>
      <c r="B82" s="97" t="s">
        <v>141</v>
      </c>
      <c r="C82" s="110" t="s">
        <v>222</v>
      </c>
      <c r="D82" s="63">
        <v>58</v>
      </c>
      <c r="E82" s="63">
        <v>46</v>
      </c>
      <c r="F82" s="108">
        <f t="shared" si="15"/>
        <v>12</v>
      </c>
    </row>
    <row r="83" spans="1:10" ht="13.2" x14ac:dyDescent="0.25">
      <c r="A83" s="109" t="s">
        <v>181</v>
      </c>
      <c r="B83" s="97" t="s">
        <v>141</v>
      </c>
      <c r="C83" s="110" t="s">
        <v>223</v>
      </c>
      <c r="D83" s="63">
        <v>2600</v>
      </c>
      <c r="E83" s="63">
        <v>0</v>
      </c>
      <c r="F83" s="108">
        <f t="shared" si="15"/>
        <v>2600</v>
      </c>
    </row>
    <row r="84" spans="1:10" ht="13.2" x14ac:dyDescent="0.25">
      <c r="A84" s="109" t="s">
        <v>183</v>
      </c>
      <c r="B84" s="97" t="s">
        <v>141</v>
      </c>
      <c r="C84" s="110" t="s">
        <v>627</v>
      </c>
      <c r="D84" s="63">
        <v>5600</v>
      </c>
      <c r="E84" s="63">
        <v>444.01</v>
      </c>
      <c r="F84" s="108">
        <f t="shared" si="15"/>
        <v>5155.99</v>
      </c>
    </row>
    <row r="85" spans="1:10" ht="28.95" customHeight="1" x14ac:dyDescent="0.25">
      <c r="A85" s="109" t="s">
        <v>629</v>
      </c>
      <c r="B85" s="158" t="s">
        <v>141</v>
      </c>
      <c r="C85" s="157" t="s">
        <v>628</v>
      </c>
      <c r="D85" s="70">
        <f>D86</f>
        <v>1000000</v>
      </c>
      <c r="E85" s="63">
        <f>E86</f>
        <v>1000000</v>
      </c>
      <c r="F85" s="108">
        <f t="shared" si="15"/>
        <v>0</v>
      </c>
    </row>
    <row r="86" spans="1:10" ht="18.600000000000001" customHeight="1" x14ac:dyDescent="0.25">
      <c r="A86" s="109" t="s">
        <v>171</v>
      </c>
      <c r="B86" s="99" t="s">
        <v>141</v>
      </c>
      <c r="C86" s="110" t="s">
        <v>834</v>
      </c>
      <c r="D86" s="70">
        <f>D87</f>
        <v>1000000</v>
      </c>
      <c r="E86" s="63">
        <f>E87</f>
        <v>1000000</v>
      </c>
      <c r="F86" s="108">
        <f t="shared" si="15"/>
        <v>0</v>
      </c>
    </row>
    <row r="87" spans="1:10" ht="18" customHeight="1" x14ac:dyDescent="0.25">
      <c r="A87" s="109" t="s">
        <v>835</v>
      </c>
      <c r="B87" s="97" t="s">
        <v>141</v>
      </c>
      <c r="C87" s="110" t="s">
        <v>833</v>
      </c>
      <c r="D87" s="63">
        <v>1000000</v>
      </c>
      <c r="E87" s="63">
        <v>1000000</v>
      </c>
      <c r="F87" s="108">
        <f t="shared" si="15"/>
        <v>0</v>
      </c>
    </row>
    <row r="88" spans="1:10" ht="21" customHeight="1" x14ac:dyDescent="0.25">
      <c r="A88" s="102" t="s">
        <v>224</v>
      </c>
      <c r="B88" s="98" t="s">
        <v>141</v>
      </c>
      <c r="C88" s="103" t="s">
        <v>225</v>
      </c>
      <c r="D88" s="104">
        <f>D89</f>
        <v>757900</v>
      </c>
      <c r="E88" s="104">
        <v>0</v>
      </c>
      <c r="F88" s="108">
        <f t="shared" si="15"/>
        <v>757900</v>
      </c>
    </row>
    <row r="89" spans="1:10" ht="13.2" x14ac:dyDescent="0.25">
      <c r="A89" s="109" t="s">
        <v>171</v>
      </c>
      <c r="B89" s="97" t="s">
        <v>141</v>
      </c>
      <c r="C89" s="110" t="s">
        <v>226</v>
      </c>
      <c r="D89" s="63">
        <f>D90</f>
        <v>757900</v>
      </c>
      <c r="E89" s="63">
        <v>0</v>
      </c>
      <c r="F89" s="108">
        <f t="shared" si="15"/>
        <v>757900</v>
      </c>
    </row>
    <row r="90" spans="1:10" ht="17.399999999999999" customHeight="1" x14ac:dyDescent="0.25">
      <c r="A90" s="109" t="s">
        <v>185</v>
      </c>
      <c r="B90" s="97" t="s">
        <v>141</v>
      </c>
      <c r="C90" s="110" t="s">
        <v>227</v>
      </c>
      <c r="D90" s="63">
        <v>757900</v>
      </c>
      <c r="E90" s="63">
        <v>0</v>
      </c>
      <c r="F90" s="108">
        <f t="shared" si="15"/>
        <v>757900</v>
      </c>
    </row>
    <row r="91" spans="1:10" ht="19.8" customHeight="1" x14ac:dyDescent="0.25">
      <c r="A91" s="102" t="s">
        <v>228</v>
      </c>
      <c r="B91" s="98" t="s">
        <v>141</v>
      </c>
      <c r="C91" s="103" t="s">
        <v>229</v>
      </c>
      <c r="D91" s="104">
        <f>D92+D97+D101+D103</f>
        <v>31558717.060000002</v>
      </c>
      <c r="E91" s="104">
        <f>E92+E97+E101+E103</f>
        <v>16576697.17</v>
      </c>
      <c r="F91" s="108">
        <f t="shared" si="15"/>
        <v>14982019.890000002</v>
      </c>
    </row>
    <row r="92" spans="1:10" ht="70.2" customHeight="1" x14ac:dyDescent="0.25">
      <c r="A92" s="109" t="s">
        <v>145</v>
      </c>
      <c r="B92" s="97" t="s">
        <v>141</v>
      </c>
      <c r="C92" s="110" t="s">
        <v>613</v>
      </c>
      <c r="D92" s="104">
        <f>D93</f>
        <v>17657137.550000001</v>
      </c>
      <c r="E92" s="104">
        <f t="shared" ref="E92" si="16">E93</f>
        <v>12347154.08</v>
      </c>
      <c r="F92" s="108">
        <f t="shared" si="15"/>
        <v>5309983.4700000007</v>
      </c>
    </row>
    <row r="93" spans="1:10" ht="27" customHeight="1" x14ac:dyDescent="0.25">
      <c r="A93" s="109" t="s">
        <v>147</v>
      </c>
      <c r="B93" s="97" t="s">
        <v>141</v>
      </c>
      <c r="C93" s="110" t="s">
        <v>614</v>
      </c>
      <c r="D93" s="104">
        <f>D94+D95+D96</f>
        <v>17657137.550000001</v>
      </c>
      <c r="E93" s="104">
        <f>E94+E95+E96</f>
        <v>12347154.08</v>
      </c>
      <c r="F93" s="108">
        <f t="shared" si="15"/>
        <v>5309983.4700000007</v>
      </c>
      <c r="J93" s="73" t="s">
        <v>702</v>
      </c>
    </row>
    <row r="94" spans="1:10" ht="17.399999999999999" customHeight="1" x14ac:dyDescent="0.25">
      <c r="A94" s="109" t="s">
        <v>149</v>
      </c>
      <c r="B94" s="97" t="s">
        <v>141</v>
      </c>
      <c r="C94" s="110" t="s">
        <v>615</v>
      </c>
      <c r="D94" s="108">
        <v>13035636.91</v>
      </c>
      <c r="E94" s="144">
        <v>8687239.4399999995</v>
      </c>
      <c r="F94" s="108">
        <f t="shared" si="15"/>
        <v>4348397.4700000007</v>
      </c>
    </row>
    <row r="95" spans="1:10" ht="33" customHeight="1" x14ac:dyDescent="0.25">
      <c r="A95" s="109" t="s">
        <v>151</v>
      </c>
      <c r="B95" s="97" t="s">
        <v>141</v>
      </c>
      <c r="C95" s="110" t="s">
        <v>616</v>
      </c>
      <c r="D95" s="108">
        <v>704334.39</v>
      </c>
      <c r="E95" s="144">
        <v>561682.56999999995</v>
      </c>
      <c r="F95" s="108">
        <f t="shared" si="15"/>
        <v>142651.82000000007</v>
      </c>
    </row>
    <row r="96" spans="1:10" ht="45.6" customHeight="1" x14ac:dyDescent="0.25">
      <c r="A96" s="109" t="s">
        <v>153</v>
      </c>
      <c r="B96" s="97" t="s">
        <v>141</v>
      </c>
      <c r="C96" s="110" t="s">
        <v>617</v>
      </c>
      <c r="D96" s="108">
        <v>3917166.25</v>
      </c>
      <c r="E96" s="144">
        <v>3098232.07</v>
      </c>
      <c r="F96" s="108">
        <f t="shared" si="15"/>
        <v>818934.18000000017</v>
      </c>
    </row>
    <row r="97" spans="1:6" ht="35.4" customHeight="1" x14ac:dyDescent="0.25">
      <c r="A97" s="109" t="s">
        <v>163</v>
      </c>
      <c r="B97" s="97" t="s">
        <v>141</v>
      </c>
      <c r="C97" s="110" t="s">
        <v>230</v>
      </c>
      <c r="D97" s="63">
        <f>D98</f>
        <v>13772161.51</v>
      </c>
      <c r="E97" s="63">
        <f>E98</f>
        <v>4135587.67</v>
      </c>
      <c r="F97" s="108">
        <f t="shared" si="15"/>
        <v>9636573.8399999999</v>
      </c>
    </row>
    <row r="98" spans="1:6" ht="38.4" customHeight="1" x14ac:dyDescent="0.25">
      <c r="A98" s="109" t="s">
        <v>165</v>
      </c>
      <c r="B98" s="97" t="s">
        <v>141</v>
      </c>
      <c r="C98" s="110" t="s">
        <v>231</v>
      </c>
      <c r="D98" s="63">
        <f>D99+D100</f>
        <v>13772161.51</v>
      </c>
      <c r="E98" s="63">
        <f>E99+E100</f>
        <v>4135587.67</v>
      </c>
      <c r="F98" s="108">
        <f t="shared" si="15"/>
        <v>9636573.8399999999</v>
      </c>
    </row>
    <row r="99" spans="1:6" ht="36" customHeight="1" x14ac:dyDescent="0.25">
      <c r="A99" s="109" t="s">
        <v>167</v>
      </c>
      <c r="B99" s="97" t="s">
        <v>141</v>
      </c>
      <c r="C99" s="110" t="s">
        <v>618</v>
      </c>
      <c r="D99" s="63">
        <v>351208</v>
      </c>
      <c r="E99" s="144">
        <v>161579.13</v>
      </c>
      <c r="F99" s="108">
        <f t="shared" si="15"/>
        <v>189628.87</v>
      </c>
    </row>
    <row r="100" spans="1:6" ht="24" customHeight="1" x14ac:dyDescent="0.25">
      <c r="A100" s="109" t="s">
        <v>169</v>
      </c>
      <c r="B100" s="97" t="s">
        <v>141</v>
      </c>
      <c r="C100" s="110" t="s">
        <v>232</v>
      </c>
      <c r="D100" s="63">
        <v>13420953.51</v>
      </c>
      <c r="E100" s="144">
        <v>3974008.54</v>
      </c>
      <c r="F100" s="108">
        <f t="shared" si="15"/>
        <v>9446944.9699999988</v>
      </c>
    </row>
    <row r="101" spans="1:6" ht="36" customHeight="1" x14ac:dyDescent="0.25">
      <c r="A101" s="109" t="s">
        <v>445</v>
      </c>
      <c r="B101" s="99" t="s">
        <v>141</v>
      </c>
      <c r="C101" s="159" t="s">
        <v>620</v>
      </c>
      <c r="D101" s="108">
        <f>D102</f>
        <v>18500</v>
      </c>
      <c r="E101" s="63">
        <f>E102</f>
        <v>18500</v>
      </c>
      <c r="F101" s="108">
        <f t="shared" si="15"/>
        <v>0</v>
      </c>
    </row>
    <row r="102" spans="1:6" ht="13.2" x14ac:dyDescent="0.25">
      <c r="A102" s="109" t="s">
        <v>457</v>
      </c>
      <c r="B102" s="97" t="s">
        <v>141</v>
      </c>
      <c r="C102" s="110" t="s">
        <v>619</v>
      </c>
      <c r="D102" s="63">
        <v>18500</v>
      </c>
      <c r="E102" s="63">
        <v>18500</v>
      </c>
      <c r="F102" s="108">
        <f t="shared" si="15"/>
        <v>0</v>
      </c>
    </row>
    <row r="103" spans="1:6" ht="13.2" x14ac:dyDescent="0.25">
      <c r="A103" s="109" t="s">
        <v>171</v>
      </c>
      <c r="B103" s="97" t="s">
        <v>141</v>
      </c>
      <c r="C103" s="110" t="s">
        <v>621</v>
      </c>
      <c r="D103" s="63">
        <f>D104</f>
        <v>110918</v>
      </c>
      <c r="E103" s="63">
        <f>E104</f>
        <v>75455.42</v>
      </c>
      <c r="F103" s="108">
        <f t="shared" si="15"/>
        <v>35462.58</v>
      </c>
    </row>
    <row r="104" spans="1:6" ht="16.2" customHeight="1" x14ac:dyDescent="0.25">
      <c r="A104" s="109" t="s">
        <v>177</v>
      </c>
      <c r="B104" s="97" t="s">
        <v>141</v>
      </c>
      <c r="C104" s="110" t="s">
        <v>622</v>
      </c>
      <c r="D104" s="63">
        <f>D105+D106+D107</f>
        <v>110918</v>
      </c>
      <c r="E104" s="63">
        <f>E105+E106+E107</f>
        <v>75455.42</v>
      </c>
      <c r="F104" s="108">
        <f t="shared" si="15"/>
        <v>35462.58</v>
      </c>
    </row>
    <row r="105" spans="1:6" ht="22.8" customHeight="1" x14ac:dyDescent="0.25">
      <c r="A105" s="109" t="s">
        <v>179</v>
      </c>
      <c r="B105" s="97" t="s">
        <v>141</v>
      </c>
      <c r="C105" s="110" t="s">
        <v>623</v>
      </c>
      <c r="D105" s="63">
        <v>14218</v>
      </c>
      <c r="E105" s="63">
        <v>7903</v>
      </c>
      <c r="F105" s="108">
        <f t="shared" si="15"/>
        <v>6315</v>
      </c>
    </row>
    <row r="106" spans="1:6" ht="16.2" customHeight="1" x14ac:dyDescent="0.25">
      <c r="A106" s="109" t="s">
        <v>181</v>
      </c>
      <c r="B106" s="97" t="s">
        <v>141</v>
      </c>
      <c r="C106" s="110" t="s">
        <v>624</v>
      </c>
      <c r="D106" s="63">
        <v>88000</v>
      </c>
      <c r="E106" s="144">
        <v>65478</v>
      </c>
      <c r="F106" s="108">
        <f t="shared" si="15"/>
        <v>22522</v>
      </c>
    </row>
    <row r="107" spans="1:6" ht="16.2" customHeight="1" x14ac:dyDescent="0.25">
      <c r="A107" s="109" t="s">
        <v>183</v>
      </c>
      <c r="B107" s="97" t="s">
        <v>141</v>
      </c>
      <c r="C107" s="110" t="s">
        <v>703</v>
      </c>
      <c r="D107" s="63">
        <v>8700</v>
      </c>
      <c r="E107" s="63">
        <v>2074.42</v>
      </c>
      <c r="F107" s="108">
        <f t="shared" ref="F107" si="17">D107-E107</f>
        <v>6625.58</v>
      </c>
    </row>
    <row r="108" spans="1:6" ht="36" customHeight="1" x14ac:dyDescent="0.25">
      <c r="A108" s="102" t="s">
        <v>233</v>
      </c>
      <c r="B108" s="98" t="s">
        <v>141</v>
      </c>
      <c r="C108" s="103" t="s">
        <v>234</v>
      </c>
      <c r="D108" s="104">
        <f>D116+D124</f>
        <v>2092946.86</v>
      </c>
      <c r="E108" s="104">
        <f>E116+E124</f>
        <v>318094.17000000004</v>
      </c>
      <c r="F108" s="108">
        <f t="shared" si="15"/>
        <v>1774852.69</v>
      </c>
    </row>
    <row r="109" spans="1:6" ht="68.400000000000006" customHeight="1" x14ac:dyDescent="0.25">
      <c r="A109" s="109" t="s">
        <v>145</v>
      </c>
      <c r="B109" s="97" t="s">
        <v>141</v>
      </c>
      <c r="C109" s="110" t="s">
        <v>235</v>
      </c>
      <c r="D109" s="63">
        <f>D110</f>
        <v>278400</v>
      </c>
      <c r="E109" s="63">
        <f>E110</f>
        <v>140790</v>
      </c>
      <c r="F109" s="108">
        <f t="shared" si="15"/>
        <v>137610</v>
      </c>
    </row>
    <row r="110" spans="1:6" ht="27.6" customHeight="1" x14ac:dyDescent="0.25">
      <c r="A110" s="109" t="s">
        <v>155</v>
      </c>
      <c r="B110" s="97" t="s">
        <v>141</v>
      </c>
      <c r="C110" s="110" t="s">
        <v>236</v>
      </c>
      <c r="D110" s="63">
        <f>D118+D126</f>
        <v>278400</v>
      </c>
      <c r="E110" s="63">
        <f>E118+E126</f>
        <v>140790</v>
      </c>
      <c r="F110" s="108">
        <f t="shared" si="15"/>
        <v>137610</v>
      </c>
    </row>
    <row r="111" spans="1:6" ht="35.4" customHeight="1" x14ac:dyDescent="0.25">
      <c r="A111" s="109" t="s">
        <v>159</v>
      </c>
      <c r="B111" s="97" t="s">
        <v>141</v>
      </c>
      <c r="C111" s="110" t="s">
        <v>237</v>
      </c>
      <c r="D111" s="63">
        <f>D119</f>
        <v>95900</v>
      </c>
      <c r="E111" s="63">
        <f>E119</f>
        <v>41790</v>
      </c>
      <c r="F111" s="108">
        <f t="shared" si="15"/>
        <v>54110</v>
      </c>
    </row>
    <row r="112" spans="1:6" ht="54" customHeight="1" x14ac:dyDescent="0.25">
      <c r="A112" s="109" t="s">
        <v>238</v>
      </c>
      <c r="B112" s="97" t="s">
        <v>141</v>
      </c>
      <c r="C112" s="110" t="s">
        <v>239</v>
      </c>
      <c r="D112" s="63">
        <f>D120+D127</f>
        <v>182500</v>
      </c>
      <c r="E112" s="63">
        <f>E120+E127</f>
        <v>99000</v>
      </c>
      <c r="F112" s="108">
        <f t="shared" si="15"/>
        <v>83500</v>
      </c>
    </row>
    <row r="113" spans="1:6" ht="38.4" customHeight="1" x14ac:dyDescent="0.25">
      <c r="A113" s="109" t="s">
        <v>163</v>
      </c>
      <c r="B113" s="97" t="s">
        <v>141</v>
      </c>
      <c r="C113" s="110" t="s">
        <v>240</v>
      </c>
      <c r="D113" s="63">
        <f>D114</f>
        <v>1814546.86</v>
      </c>
      <c r="E113" s="63">
        <f>E114</f>
        <v>177304.17</v>
      </c>
      <c r="F113" s="108">
        <f t="shared" si="15"/>
        <v>1637242.6900000002</v>
      </c>
    </row>
    <row r="114" spans="1:6" ht="36.6" customHeight="1" x14ac:dyDescent="0.25">
      <c r="A114" s="109" t="s">
        <v>165</v>
      </c>
      <c r="B114" s="97" t="s">
        <v>141</v>
      </c>
      <c r="C114" s="110" t="s">
        <v>241</v>
      </c>
      <c r="D114" s="63">
        <f>D115</f>
        <v>1814546.86</v>
      </c>
      <c r="E114" s="63">
        <f>E115</f>
        <v>177304.17</v>
      </c>
      <c r="F114" s="108">
        <f t="shared" si="15"/>
        <v>1637242.6900000002</v>
      </c>
    </row>
    <row r="115" spans="1:6" ht="18" customHeight="1" x14ac:dyDescent="0.25">
      <c r="A115" s="109" t="s">
        <v>169</v>
      </c>
      <c r="B115" s="97" t="s">
        <v>141</v>
      </c>
      <c r="C115" s="110" t="s">
        <v>242</v>
      </c>
      <c r="D115" s="63">
        <f>D123</f>
        <v>1814546.86</v>
      </c>
      <c r="E115" s="63">
        <v>177304.17</v>
      </c>
      <c r="F115" s="108">
        <f t="shared" si="15"/>
        <v>1637242.6900000002</v>
      </c>
    </row>
    <row r="116" spans="1:6" ht="48" customHeight="1" x14ac:dyDescent="0.25">
      <c r="A116" s="102" t="s">
        <v>243</v>
      </c>
      <c r="B116" s="98" t="s">
        <v>141</v>
      </c>
      <c r="C116" s="103" t="s">
        <v>244</v>
      </c>
      <c r="D116" s="104">
        <f>D117+D121</f>
        <v>1940446.86</v>
      </c>
      <c r="E116" s="104">
        <f>E117+E121</f>
        <v>219094.17</v>
      </c>
      <c r="F116" s="108">
        <f t="shared" si="15"/>
        <v>1721352.6900000002</v>
      </c>
    </row>
    <row r="117" spans="1:6" ht="70.95" customHeight="1" x14ac:dyDescent="0.25">
      <c r="A117" s="109" t="s">
        <v>145</v>
      </c>
      <c r="B117" s="97" t="s">
        <v>141</v>
      </c>
      <c r="C117" s="110" t="s">
        <v>245</v>
      </c>
      <c r="D117" s="63">
        <f>D118</f>
        <v>125900</v>
      </c>
      <c r="E117" s="63">
        <f>E118</f>
        <v>41790</v>
      </c>
      <c r="F117" s="108">
        <f t="shared" si="15"/>
        <v>84110</v>
      </c>
    </row>
    <row r="118" spans="1:6" ht="26.4" customHeight="1" x14ac:dyDescent="0.25">
      <c r="A118" s="109" t="s">
        <v>155</v>
      </c>
      <c r="B118" s="97" t="s">
        <v>141</v>
      </c>
      <c r="C118" s="110" t="s">
        <v>246</v>
      </c>
      <c r="D118" s="63">
        <f>D119+D120</f>
        <v>125900</v>
      </c>
      <c r="E118" s="63">
        <f>E119</f>
        <v>41790</v>
      </c>
      <c r="F118" s="108">
        <f t="shared" si="15"/>
        <v>84110</v>
      </c>
    </row>
    <row r="119" spans="1:6" ht="39.6" customHeight="1" x14ac:dyDescent="0.25">
      <c r="A119" s="109" t="s">
        <v>159</v>
      </c>
      <c r="B119" s="97" t="s">
        <v>141</v>
      </c>
      <c r="C119" s="110" t="s">
        <v>247</v>
      </c>
      <c r="D119" s="63">
        <v>95900</v>
      </c>
      <c r="E119" s="63">
        <v>41790</v>
      </c>
      <c r="F119" s="108">
        <f t="shared" si="15"/>
        <v>54110</v>
      </c>
    </row>
    <row r="120" spans="1:6" ht="55.2" customHeight="1" x14ac:dyDescent="0.25">
      <c r="A120" s="109" t="s">
        <v>238</v>
      </c>
      <c r="B120" s="97" t="s">
        <v>141</v>
      </c>
      <c r="C120" s="110" t="s">
        <v>248</v>
      </c>
      <c r="D120" s="63">
        <v>30000</v>
      </c>
      <c r="E120" s="63">
        <v>0</v>
      </c>
      <c r="F120" s="108">
        <f t="shared" si="15"/>
        <v>30000</v>
      </c>
    </row>
    <row r="121" spans="1:6" ht="35.4" customHeight="1" x14ac:dyDescent="0.25">
      <c r="A121" s="109" t="s">
        <v>163</v>
      </c>
      <c r="B121" s="97" t="s">
        <v>141</v>
      </c>
      <c r="C121" s="110" t="s">
        <v>249</v>
      </c>
      <c r="D121" s="63">
        <f>D122</f>
        <v>1814546.86</v>
      </c>
      <c r="E121" s="63">
        <f>E122</f>
        <v>177304.17</v>
      </c>
      <c r="F121" s="108">
        <f t="shared" si="15"/>
        <v>1637242.6900000002</v>
      </c>
    </row>
    <row r="122" spans="1:6" ht="39" customHeight="1" x14ac:dyDescent="0.25">
      <c r="A122" s="109" t="s">
        <v>165</v>
      </c>
      <c r="B122" s="97" t="s">
        <v>141</v>
      </c>
      <c r="C122" s="110" t="s">
        <v>250</v>
      </c>
      <c r="D122" s="63">
        <f>D123</f>
        <v>1814546.86</v>
      </c>
      <c r="E122" s="63">
        <f>E123</f>
        <v>177304.17</v>
      </c>
      <c r="F122" s="108">
        <f t="shared" si="15"/>
        <v>1637242.6900000002</v>
      </c>
    </row>
    <row r="123" spans="1:6" ht="21" customHeight="1" x14ac:dyDescent="0.25">
      <c r="A123" s="109" t="s">
        <v>169</v>
      </c>
      <c r="B123" s="97" t="s">
        <v>141</v>
      </c>
      <c r="C123" s="110" t="s">
        <v>251</v>
      </c>
      <c r="D123" s="63">
        <v>1814546.86</v>
      </c>
      <c r="E123" s="63">
        <v>177304.17</v>
      </c>
      <c r="F123" s="108">
        <f t="shared" si="15"/>
        <v>1637242.6900000002</v>
      </c>
    </row>
    <row r="124" spans="1:6" ht="40.200000000000003" customHeight="1" x14ac:dyDescent="0.25">
      <c r="A124" s="102" t="s">
        <v>252</v>
      </c>
      <c r="B124" s="98" t="s">
        <v>141</v>
      </c>
      <c r="C124" s="103" t="s">
        <v>253</v>
      </c>
      <c r="D124" s="104">
        <f t="shared" ref="D124:E126" si="18">D125</f>
        <v>152500</v>
      </c>
      <c r="E124" s="104">
        <f t="shared" si="18"/>
        <v>99000</v>
      </c>
      <c r="F124" s="108">
        <f t="shared" si="15"/>
        <v>53500</v>
      </c>
    </row>
    <row r="125" spans="1:6" ht="71.400000000000006" customHeight="1" x14ac:dyDescent="0.25">
      <c r="A125" s="109" t="s">
        <v>145</v>
      </c>
      <c r="B125" s="97" t="s">
        <v>141</v>
      </c>
      <c r="C125" s="110" t="s">
        <v>254</v>
      </c>
      <c r="D125" s="63">
        <f t="shared" si="18"/>
        <v>152500</v>
      </c>
      <c r="E125" s="63">
        <f t="shared" si="18"/>
        <v>99000</v>
      </c>
      <c r="F125" s="108">
        <f t="shared" si="15"/>
        <v>53500</v>
      </c>
    </row>
    <row r="126" spans="1:6" ht="27" customHeight="1" x14ac:dyDescent="0.25">
      <c r="A126" s="109" t="s">
        <v>155</v>
      </c>
      <c r="B126" s="97" t="s">
        <v>141</v>
      </c>
      <c r="C126" s="110" t="s">
        <v>255</v>
      </c>
      <c r="D126" s="63">
        <f t="shared" si="18"/>
        <v>152500</v>
      </c>
      <c r="E126" s="63">
        <f t="shared" si="18"/>
        <v>99000</v>
      </c>
      <c r="F126" s="108">
        <f t="shared" si="15"/>
        <v>53500</v>
      </c>
    </row>
    <row r="127" spans="1:6" ht="60.6" customHeight="1" x14ac:dyDescent="0.25">
      <c r="A127" s="109" t="s">
        <v>238</v>
      </c>
      <c r="B127" s="97" t="s">
        <v>141</v>
      </c>
      <c r="C127" s="110" t="s">
        <v>256</v>
      </c>
      <c r="D127" s="63">
        <v>152500</v>
      </c>
      <c r="E127" s="63">
        <v>99000</v>
      </c>
      <c r="F127" s="108">
        <f t="shared" si="15"/>
        <v>53500</v>
      </c>
    </row>
    <row r="128" spans="1:6" ht="15.75" customHeight="1" x14ac:dyDescent="0.25">
      <c r="A128" s="102" t="s">
        <v>257</v>
      </c>
      <c r="B128" s="98" t="s">
        <v>141</v>
      </c>
      <c r="C128" s="103" t="s">
        <v>258</v>
      </c>
      <c r="D128" s="104">
        <f>D129+D133+D136</f>
        <v>39648266.789999999</v>
      </c>
      <c r="E128" s="104">
        <f>E129+E133+E136</f>
        <v>18360434.829999998</v>
      </c>
      <c r="F128" s="108">
        <f t="shared" si="15"/>
        <v>21287831.960000001</v>
      </c>
    </row>
    <row r="129" spans="1:7" ht="43.2" customHeight="1" x14ac:dyDescent="0.25">
      <c r="A129" s="109" t="s">
        <v>163</v>
      </c>
      <c r="B129" s="97" t="s">
        <v>141</v>
      </c>
      <c r="C129" s="110" t="s">
        <v>259</v>
      </c>
      <c r="D129" s="63">
        <f t="shared" ref="D129:D130" si="19">D149+D153+D157+D145</f>
        <v>26301551.639999997</v>
      </c>
      <c r="E129" s="63">
        <f t="shared" ref="E129" si="20">E149+E153+E157+E145</f>
        <v>8996889.6799999997</v>
      </c>
      <c r="F129" s="108">
        <f t="shared" si="15"/>
        <v>17304661.959999997</v>
      </c>
    </row>
    <row r="130" spans="1:7" ht="42" customHeight="1" x14ac:dyDescent="0.25">
      <c r="A130" s="109" t="s">
        <v>165</v>
      </c>
      <c r="B130" s="97" t="s">
        <v>141</v>
      </c>
      <c r="C130" s="110" t="s">
        <v>260</v>
      </c>
      <c r="D130" s="63">
        <f t="shared" si="19"/>
        <v>26301551.639999997</v>
      </c>
      <c r="E130" s="63">
        <f t="shared" ref="E130" si="21">E150+E154+E158+E146</f>
        <v>8996889.6799999997</v>
      </c>
      <c r="F130" s="108">
        <f t="shared" si="15"/>
        <v>17304661.959999997</v>
      </c>
    </row>
    <row r="131" spans="1:7" ht="18.600000000000001" customHeight="1" x14ac:dyDescent="0.25">
      <c r="A131" s="109" t="s">
        <v>169</v>
      </c>
      <c r="B131" s="97" t="s">
        <v>141</v>
      </c>
      <c r="C131" s="110" t="s">
        <v>261</v>
      </c>
      <c r="D131" s="63">
        <f>D151+D155+D159+D147</f>
        <v>22700551.639999997</v>
      </c>
      <c r="E131" s="63">
        <f>E151+E155+E159+E147</f>
        <v>8961364.2300000004</v>
      </c>
      <c r="F131" s="108">
        <f t="shared" si="15"/>
        <v>13739187.409999996</v>
      </c>
    </row>
    <row r="132" spans="1:7" ht="61.2" customHeight="1" x14ac:dyDescent="0.25">
      <c r="A132" s="109" t="s">
        <v>262</v>
      </c>
      <c r="B132" s="97" t="s">
        <v>141</v>
      </c>
      <c r="C132" s="110" t="s">
        <v>263</v>
      </c>
      <c r="D132" s="63">
        <f>D160</f>
        <v>3601000</v>
      </c>
      <c r="E132" s="63">
        <f>E160</f>
        <v>35525.449999999997</v>
      </c>
      <c r="F132" s="108">
        <f t="shared" si="15"/>
        <v>3565474.55</v>
      </c>
    </row>
    <row r="133" spans="1:7" ht="39.6" customHeight="1" x14ac:dyDescent="0.25">
      <c r="A133" s="109" t="s">
        <v>264</v>
      </c>
      <c r="B133" s="97" t="s">
        <v>141</v>
      </c>
      <c r="C133" s="110" t="s">
        <v>265</v>
      </c>
      <c r="D133" s="63">
        <v>75000</v>
      </c>
      <c r="E133" s="63">
        <f>E134</f>
        <v>31746</v>
      </c>
      <c r="F133" s="108">
        <f t="shared" si="15"/>
        <v>43254</v>
      </c>
    </row>
    <row r="134" spans="1:7" ht="21" customHeight="1" x14ac:dyDescent="0.25">
      <c r="A134" s="109" t="s">
        <v>266</v>
      </c>
      <c r="B134" s="97" t="s">
        <v>141</v>
      </c>
      <c r="C134" s="110" t="s">
        <v>267</v>
      </c>
      <c r="D134" s="63">
        <f>D135</f>
        <v>75000</v>
      </c>
      <c r="E134" s="63">
        <f>E135</f>
        <v>31746</v>
      </c>
      <c r="F134" s="108">
        <f t="shared" si="15"/>
        <v>43254</v>
      </c>
    </row>
    <row r="135" spans="1:7" ht="29.4" customHeight="1" x14ac:dyDescent="0.25">
      <c r="A135" s="109" t="s">
        <v>268</v>
      </c>
      <c r="B135" s="97" t="s">
        <v>141</v>
      </c>
      <c r="C135" s="110" t="s">
        <v>269</v>
      </c>
      <c r="D135" s="63">
        <f>D163</f>
        <v>75000</v>
      </c>
      <c r="E135" s="63">
        <f>E163</f>
        <v>31746</v>
      </c>
      <c r="F135" s="108">
        <f t="shared" si="15"/>
        <v>43254</v>
      </c>
    </row>
    <row r="136" spans="1:7" ht="18.600000000000001" customHeight="1" x14ac:dyDescent="0.25">
      <c r="A136" s="109" t="s">
        <v>171</v>
      </c>
      <c r="B136" s="97" t="s">
        <v>141</v>
      </c>
      <c r="C136" s="110" t="s">
        <v>270</v>
      </c>
      <c r="D136" s="63">
        <f>D137</f>
        <v>13271715.15</v>
      </c>
      <c r="E136" s="63">
        <f>E137</f>
        <v>9331799.1500000004</v>
      </c>
      <c r="F136" s="108">
        <f t="shared" si="15"/>
        <v>3939916</v>
      </c>
    </row>
    <row r="137" spans="1:7" ht="57.6" customHeight="1" x14ac:dyDescent="0.25">
      <c r="A137" s="109" t="s">
        <v>271</v>
      </c>
      <c r="B137" s="97" t="s">
        <v>141</v>
      </c>
      <c r="C137" s="110" t="s">
        <v>272</v>
      </c>
      <c r="D137" s="63">
        <f>D142+D165</f>
        <v>13271715.15</v>
      </c>
      <c r="E137" s="63">
        <f>E142+E165</f>
        <v>9331799.1500000004</v>
      </c>
      <c r="F137" s="108">
        <f t="shared" si="15"/>
        <v>3939916</v>
      </c>
    </row>
    <row r="138" spans="1:7" ht="60.6" customHeight="1" x14ac:dyDescent="0.25">
      <c r="A138" s="109" t="s">
        <v>273</v>
      </c>
      <c r="B138" s="97" t="s">
        <v>141</v>
      </c>
      <c r="C138" s="110" t="s">
        <v>274</v>
      </c>
      <c r="D138" s="63">
        <f>D166</f>
        <v>13116015.15</v>
      </c>
      <c r="E138" s="63">
        <f>E166</f>
        <v>9205799.1500000004</v>
      </c>
      <c r="F138" s="108">
        <f t="shared" si="15"/>
        <v>3910216</v>
      </c>
      <c r="G138" s="71"/>
    </row>
    <row r="139" spans="1:7" ht="60.6" customHeight="1" x14ac:dyDescent="0.25">
      <c r="A139" s="109" t="s">
        <v>275</v>
      </c>
      <c r="B139" s="97" t="s">
        <v>141</v>
      </c>
      <c r="C139" s="110" t="s">
        <v>276</v>
      </c>
      <c r="D139" s="63">
        <f>D143</f>
        <v>155700</v>
      </c>
      <c r="E139" s="63">
        <f>E143</f>
        <v>126000</v>
      </c>
      <c r="F139" s="108">
        <f t="shared" si="15"/>
        <v>29700</v>
      </c>
    </row>
    <row r="140" spans="1:7" ht="13.2" x14ac:dyDescent="0.25">
      <c r="A140" s="102" t="s">
        <v>277</v>
      </c>
      <c r="B140" s="98" t="s">
        <v>141</v>
      </c>
      <c r="C140" s="103" t="s">
        <v>278</v>
      </c>
      <c r="D140" s="104">
        <f t="shared" ref="D140:E142" si="22">D141</f>
        <v>155700</v>
      </c>
      <c r="E140" s="104">
        <f t="shared" si="22"/>
        <v>126000</v>
      </c>
      <c r="F140" s="108">
        <f t="shared" si="15"/>
        <v>29700</v>
      </c>
    </row>
    <row r="141" spans="1:7" ht="19.95" customHeight="1" x14ac:dyDescent="0.25">
      <c r="A141" s="109" t="s">
        <v>171</v>
      </c>
      <c r="B141" s="97" t="s">
        <v>141</v>
      </c>
      <c r="C141" s="110" t="s">
        <v>279</v>
      </c>
      <c r="D141" s="63">
        <f t="shared" si="22"/>
        <v>155700</v>
      </c>
      <c r="E141" s="63">
        <f t="shared" si="22"/>
        <v>126000</v>
      </c>
      <c r="F141" s="108">
        <f t="shared" si="15"/>
        <v>29700</v>
      </c>
    </row>
    <row r="142" spans="1:7" ht="61.2" customHeight="1" x14ac:dyDescent="0.25">
      <c r="A142" s="109" t="s">
        <v>271</v>
      </c>
      <c r="B142" s="97" t="s">
        <v>141</v>
      </c>
      <c r="C142" s="110" t="s">
        <v>280</v>
      </c>
      <c r="D142" s="63">
        <f t="shared" si="22"/>
        <v>155700</v>
      </c>
      <c r="E142" s="63">
        <f t="shared" si="22"/>
        <v>126000</v>
      </c>
      <c r="F142" s="108">
        <f t="shared" si="15"/>
        <v>29700</v>
      </c>
    </row>
    <row r="143" spans="1:7" ht="60" customHeight="1" x14ac:dyDescent="0.25">
      <c r="A143" s="109" t="s">
        <v>275</v>
      </c>
      <c r="B143" s="97" t="s">
        <v>141</v>
      </c>
      <c r="C143" s="110" t="s">
        <v>281</v>
      </c>
      <c r="D143" s="63">
        <v>155700</v>
      </c>
      <c r="E143" s="63">
        <v>126000</v>
      </c>
      <c r="F143" s="108">
        <f t="shared" si="15"/>
        <v>29700</v>
      </c>
    </row>
    <row r="144" spans="1:7" ht="18" customHeight="1" x14ac:dyDescent="0.25">
      <c r="A144" s="112" t="s">
        <v>708</v>
      </c>
      <c r="B144" s="98" t="s">
        <v>141</v>
      </c>
      <c r="C144" s="103" t="s">
        <v>704</v>
      </c>
      <c r="D144" s="70">
        <f>D145</f>
        <v>679290.4</v>
      </c>
      <c r="E144" s="70">
        <f>E145</f>
        <v>205595.4</v>
      </c>
      <c r="F144" s="70">
        <f>D144-E144</f>
        <v>473695</v>
      </c>
    </row>
    <row r="145" spans="1:6" ht="37.5" customHeight="1" x14ac:dyDescent="0.25">
      <c r="A145" s="109" t="s">
        <v>163</v>
      </c>
      <c r="B145" s="97" t="s">
        <v>141</v>
      </c>
      <c r="C145" s="110" t="s">
        <v>705</v>
      </c>
      <c r="D145" s="63">
        <f>D146</f>
        <v>679290.4</v>
      </c>
      <c r="E145" s="63">
        <f t="shared" ref="E145:E146" si="23">E146</f>
        <v>205595.4</v>
      </c>
      <c r="F145" s="108">
        <f t="shared" ref="F145:F147" si="24">D145-E145</f>
        <v>473695</v>
      </c>
    </row>
    <row r="146" spans="1:6" ht="39" customHeight="1" x14ac:dyDescent="0.25">
      <c r="A146" s="109" t="s">
        <v>165</v>
      </c>
      <c r="B146" s="97" t="s">
        <v>141</v>
      </c>
      <c r="C146" s="110" t="s">
        <v>706</v>
      </c>
      <c r="D146" s="63">
        <f>D147</f>
        <v>679290.4</v>
      </c>
      <c r="E146" s="63">
        <f t="shared" si="23"/>
        <v>205595.4</v>
      </c>
      <c r="F146" s="108">
        <f t="shared" si="24"/>
        <v>473695</v>
      </c>
    </row>
    <row r="147" spans="1:6" ht="20.25" customHeight="1" x14ac:dyDescent="0.25">
      <c r="A147" s="109" t="s">
        <v>169</v>
      </c>
      <c r="B147" s="97" t="s">
        <v>141</v>
      </c>
      <c r="C147" s="110" t="s">
        <v>707</v>
      </c>
      <c r="D147" s="63">
        <v>679290.4</v>
      </c>
      <c r="E147" s="63">
        <v>205595.4</v>
      </c>
      <c r="F147" s="108">
        <f t="shared" si="24"/>
        <v>473695</v>
      </c>
    </row>
    <row r="148" spans="1:6" ht="27" customHeight="1" x14ac:dyDescent="0.25">
      <c r="A148" s="102" t="s">
        <v>282</v>
      </c>
      <c r="B148" s="98" t="s">
        <v>141</v>
      </c>
      <c r="C148" s="103" t="s">
        <v>283</v>
      </c>
      <c r="D148" s="104">
        <f t="shared" ref="D148:E150" si="25">D149</f>
        <v>4725417.3600000003</v>
      </c>
      <c r="E148" s="104">
        <f t="shared" si="25"/>
        <v>3978889.93</v>
      </c>
      <c r="F148" s="108">
        <f t="shared" ref="F148:F217" si="26">D148-E148</f>
        <v>746527.43000000017</v>
      </c>
    </row>
    <row r="149" spans="1:6" ht="33" customHeight="1" x14ac:dyDescent="0.25">
      <c r="A149" s="109" t="s">
        <v>163</v>
      </c>
      <c r="B149" s="97" t="s">
        <v>141</v>
      </c>
      <c r="C149" s="110" t="s">
        <v>284</v>
      </c>
      <c r="D149" s="63">
        <f t="shared" si="25"/>
        <v>4725417.3600000003</v>
      </c>
      <c r="E149" s="63">
        <f t="shared" si="25"/>
        <v>3978889.93</v>
      </c>
      <c r="F149" s="108">
        <f t="shared" si="26"/>
        <v>746527.43000000017</v>
      </c>
    </row>
    <row r="150" spans="1:6" ht="36.6" customHeight="1" x14ac:dyDescent="0.25">
      <c r="A150" s="109" t="s">
        <v>165</v>
      </c>
      <c r="B150" s="97" t="s">
        <v>141</v>
      </c>
      <c r="C150" s="110" t="s">
        <v>285</v>
      </c>
      <c r="D150" s="63">
        <f t="shared" si="25"/>
        <v>4725417.3600000003</v>
      </c>
      <c r="E150" s="63">
        <f t="shared" si="25"/>
        <v>3978889.93</v>
      </c>
      <c r="F150" s="108">
        <f t="shared" si="26"/>
        <v>746527.43000000017</v>
      </c>
    </row>
    <row r="151" spans="1:6" ht="16.2" customHeight="1" x14ac:dyDescent="0.25">
      <c r="A151" s="109" t="s">
        <v>169</v>
      </c>
      <c r="B151" s="97" t="s">
        <v>141</v>
      </c>
      <c r="C151" s="110" t="s">
        <v>286</v>
      </c>
      <c r="D151" s="63">
        <v>4725417.3600000003</v>
      </c>
      <c r="E151" s="63">
        <v>3978889.93</v>
      </c>
      <c r="F151" s="108">
        <f t="shared" si="26"/>
        <v>746527.43000000017</v>
      </c>
    </row>
    <row r="152" spans="1:6" ht="18.600000000000001" customHeight="1" x14ac:dyDescent="0.25">
      <c r="A152" s="102" t="s">
        <v>287</v>
      </c>
      <c r="B152" s="98" t="s">
        <v>141</v>
      </c>
      <c r="C152" s="103" t="s">
        <v>288</v>
      </c>
      <c r="D152" s="104">
        <f t="shared" ref="D152:E154" si="27">D153</f>
        <v>17295843.879999999</v>
      </c>
      <c r="E152" s="104">
        <f t="shared" si="27"/>
        <v>4776878.9000000004</v>
      </c>
      <c r="F152" s="108">
        <f t="shared" si="26"/>
        <v>12518964.979999999</v>
      </c>
    </row>
    <row r="153" spans="1:6" ht="34.799999999999997" customHeight="1" x14ac:dyDescent="0.25">
      <c r="A153" s="109" t="s">
        <v>163</v>
      </c>
      <c r="B153" s="97" t="s">
        <v>141</v>
      </c>
      <c r="C153" s="110" t="s">
        <v>289</v>
      </c>
      <c r="D153" s="63">
        <f t="shared" si="27"/>
        <v>17295843.879999999</v>
      </c>
      <c r="E153" s="63">
        <f t="shared" si="27"/>
        <v>4776878.9000000004</v>
      </c>
      <c r="F153" s="108">
        <f t="shared" si="26"/>
        <v>12518964.979999999</v>
      </c>
    </row>
    <row r="154" spans="1:6" ht="39" customHeight="1" x14ac:dyDescent="0.25">
      <c r="A154" s="109" t="s">
        <v>165</v>
      </c>
      <c r="B154" s="97" t="s">
        <v>141</v>
      </c>
      <c r="C154" s="110" t="s">
        <v>290</v>
      </c>
      <c r="D154" s="63">
        <f t="shared" si="27"/>
        <v>17295843.879999999</v>
      </c>
      <c r="E154" s="63">
        <f t="shared" si="27"/>
        <v>4776878.9000000004</v>
      </c>
      <c r="F154" s="108">
        <f t="shared" si="26"/>
        <v>12518964.979999999</v>
      </c>
    </row>
    <row r="155" spans="1:6" ht="19.2" customHeight="1" x14ac:dyDescent="0.25">
      <c r="A155" s="109" t="s">
        <v>169</v>
      </c>
      <c r="B155" s="97" t="s">
        <v>141</v>
      </c>
      <c r="C155" s="110" t="s">
        <v>291</v>
      </c>
      <c r="D155" s="63">
        <v>17295843.879999999</v>
      </c>
      <c r="E155" s="144">
        <v>4776878.9000000004</v>
      </c>
      <c r="F155" s="108">
        <f t="shared" si="26"/>
        <v>12518964.979999999</v>
      </c>
    </row>
    <row r="156" spans="1:6" ht="27.6" customHeight="1" x14ac:dyDescent="0.25">
      <c r="A156" s="102" t="s">
        <v>292</v>
      </c>
      <c r="B156" s="98" t="s">
        <v>141</v>
      </c>
      <c r="C156" s="103" t="s">
        <v>293</v>
      </c>
      <c r="D156" s="104">
        <f>D157+D161+D164</f>
        <v>16792015.149999999</v>
      </c>
      <c r="E156" s="104">
        <f>E157+E161+E164</f>
        <v>9273070.5999999996</v>
      </c>
      <c r="F156" s="108">
        <f t="shared" si="26"/>
        <v>7518944.5499999989</v>
      </c>
    </row>
    <row r="157" spans="1:6" ht="40.200000000000003" customHeight="1" x14ac:dyDescent="0.25">
      <c r="A157" s="109" t="s">
        <v>163</v>
      </c>
      <c r="B157" s="97" t="s">
        <v>141</v>
      </c>
      <c r="C157" s="110" t="s">
        <v>294</v>
      </c>
      <c r="D157" s="63">
        <f>D158</f>
        <v>3601000</v>
      </c>
      <c r="E157" s="63">
        <f>E158</f>
        <v>35525.449999999997</v>
      </c>
      <c r="F157" s="108">
        <f t="shared" si="26"/>
        <v>3565474.55</v>
      </c>
    </row>
    <row r="158" spans="1:6" ht="36.6" customHeight="1" x14ac:dyDescent="0.25">
      <c r="A158" s="109" t="s">
        <v>165</v>
      </c>
      <c r="B158" s="97" t="s">
        <v>141</v>
      </c>
      <c r="C158" s="110" t="s">
        <v>295</v>
      </c>
      <c r="D158" s="63">
        <f>D159+D160</f>
        <v>3601000</v>
      </c>
      <c r="E158" s="63">
        <f>E160</f>
        <v>35525.449999999997</v>
      </c>
      <c r="F158" s="108">
        <f t="shared" si="26"/>
        <v>3565474.55</v>
      </c>
    </row>
    <row r="159" spans="1:6" ht="27" hidden="1" customHeight="1" x14ac:dyDescent="0.25">
      <c r="A159" s="109" t="s">
        <v>169</v>
      </c>
      <c r="B159" s="97" t="s">
        <v>141</v>
      </c>
      <c r="C159" s="110" t="s">
        <v>625</v>
      </c>
      <c r="D159" s="63">
        <v>0</v>
      </c>
      <c r="E159" s="63">
        <v>0</v>
      </c>
      <c r="F159" s="108">
        <f t="shared" si="26"/>
        <v>0</v>
      </c>
    </row>
    <row r="160" spans="1:6" ht="60" customHeight="1" x14ac:dyDescent="0.25">
      <c r="A160" s="109" t="s">
        <v>262</v>
      </c>
      <c r="B160" s="97" t="s">
        <v>141</v>
      </c>
      <c r="C160" s="110" t="s">
        <v>296</v>
      </c>
      <c r="D160" s="63">
        <v>3601000</v>
      </c>
      <c r="E160" s="63">
        <v>35525.449999999997</v>
      </c>
      <c r="F160" s="108">
        <f t="shared" si="26"/>
        <v>3565474.55</v>
      </c>
    </row>
    <row r="161" spans="1:6" ht="39" customHeight="1" x14ac:dyDescent="0.25">
      <c r="A161" s="109" t="s">
        <v>264</v>
      </c>
      <c r="B161" s="97" t="s">
        <v>141</v>
      </c>
      <c r="C161" s="110" t="s">
        <v>297</v>
      </c>
      <c r="D161" s="63">
        <f>D162</f>
        <v>75000</v>
      </c>
      <c r="E161" s="144">
        <f>E162</f>
        <v>31746</v>
      </c>
      <c r="F161" s="108">
        <f t="shared" si="26"/>
        <v>43254</v>
      </c>
    </row>
    <row r="162" spans="1:6" ht="20.399999999999999" customHeight="1" x14ac:dyDescent="0.25">
      <c r="A162" s="109" t="s">
        <v>266</v>
      </c>
      <c r="B162" s="97" t="s">
        <v>141</v>
      </c>
      <c r="C162" s="110" t="s">
        <v>298</v>
      </c>
      <c r="D162" s="63">
        <f>D163</f>
        <v>75000</v>
      </c>
      <c r="E162" s="144">
        <f>E163</f>
        <v>31746</v>
      </c>
      <c r="F162" s="108">
        <f t="shared" si="26"/>
        <v>43254</v>
      </c>
    </row>
    <row r="163" spans="1:6" ht="25.2" customHeight="1" x14ac:dyDescent="0.25">
      <c r="A163" s="109" t="s">
        <v>268</v>
      </c>
      <c r="B163" s="97" t="s">
        <v>141</v>
      </c>
      <c r="C163" s="110" t="s">
        <v>299</v>
      </c>
      <c r="D163" s="63">
        <v>75000</v>
      </c>
      <c r="E163" s="144">
        <v>31746</v>
      </c>
      <c r="F163" s="108">
        <f t="shared" si="26"/>
        <v>43254</v>
      </c>
    </row>
    <row r="164" spans="1:6" ht="19.8" customHeight="1" x14ac:dyDescent="0.25">
      <c r="A164" s="109" t="s">
        <v>171</v>
      </c>
      <c r="B164" s="97" t="s">
        <v>141</v>
      </c>
      <c r="C164" s="110" t="s">
        <v>300</v>
      </c>
      <c r="D164" s="63">
        <f>D165</f>
        <v>13116015.15</v>
      </c>
      <c r="E164" s="63">
        <f>E165</f>
        <v>9205799.1500000004</v>
      </c>
      <c r="F164" s="108">
        <f t="shared" si="26"/>
        <v>3910216</v>
      </c>
    </row>
    <row r="165" spans="1:6" ht="60.6" customHeight="1" x14ac:dyDescent="0.25">
      <c r="A165" s="109" t="s">
        <v>271</v>
      </c>
      <c r="B165" s="97" t="s">
        <v>141</v>
      </c>
      <c r="C165" s="110" t="s">
        <v>301</v>
      </c>
      <c r="D165" s="63">
        <f>D166</f>
        <v>13116015.15</v>
      </c>
      <c r="E165" s="63">
        <f>E166</f>
        <v>9205799.1500000004</v>
      </c>
      <c r="F165" s="108">
        <f t="shared" si="26"/>
        <v>3910216</v>
      </c>
    </row>
    <row r="166" spans="1:6" ht="60.6" customHeight="1" x14ac:dyDescent="0.25">
      <c r="A166" s="109" t="s">
        <v>273</v>
      </c>
      <c r="B166" s="97" t="s">
        <v>141</v>
      </c>
      <c r="C166" s="110" t="s">
        <v>302</v>
      </c>
      <c r="D166" s="63">
        <v>13116015.15</v>
      </c>
      <c r="E166" s="144">
        <v>9205799.1500000004</v>
      </c>
      <c r="F166" s="108">
        <f t="shared" si="26"/>
        <v>3910216</v>
      </c>
    </row>
    <row r="167" spans="1:6" ht="25.8" customHeight="1" x14ac:dyDescent="0.25">
      <c r="A167" s="102" t="s">
        <v>303</v>
      </c>
      <c r="B167" s="98" t="s">
        <v>141</v>
      </c>
      <c r="C167" s="103" t="s">
        <v>304</v>
      </c>
      <c r="D167" s="104">
        <f>D178+D182+D189+D196</f>
        <v>111894920.38</v>
      </c>
      <c r="E167" s="104">
        <f>E178+E182+E189+E196</f>
        <v>56012662.659999996</v>
      </c>
      <c r="F167" s="108">
        <f t="shared" si="26"/>
        <v>55882257.719999999</v>
      </c>
    </row>
    <row r="168" spans="1:6" ht="42" customHeight="1" x14ac:dyDescent="0.25">
      <c r="A168" s="109" t="s">
        <v>163</v>
      </c>
      <c r="B168" s="97" t="s">
        <v>141</v>
      </c>
      <c r="C168" s="110" t="s">
        <v>305</v>
      </c>
      <c r="D168" s="63">
        <f>D179+D183+D190</f>
        <v>77094799.269999996</v>
      </c>
      <c r="E168" s="63">
        <f t="shared" ref="E168" si="28">E179+E183+E190</f>
        <v>33677463.57</v>
      </c>
      <c r="F168" s="108">
        <f t="shared" si="26"/>
        <v>43417335.699999996</v>
      </c>
    </row>
    <row r="169" spans="1:6" ht="39.6" customHeight="1" x14ac:dyDescent="0.25">
      <c r="A169" s="109" t="s">
        <v>165</v>
      </c>
      <c r="B169" s="97" t="s">
        <v>141</v>
      </c>
      <c r="C169" s="110" t="s">
        <v>306</v>
      </c>
      <c r="D169" s="63">
        <f>D180+D184+D191</f>
        <v>77094799.269999996</v>
      </c>
      <c r="E169" s="63">
        <f>E180+E184+E191</f>
        <v>33677463.57</v>
      </c>
      <c r="F169" s="108">
        <f t="shared" si="26"/>
        <v>43417335.699999996</v>
      </c>
    </row>
    <row r="170" spans="1:6" ht="13.2" x14ac:dyDescent="0.25">
      <c r="A170" s="109" t="s">
        <v>169</v>
      </c>
      <c r="B170" s="97" t="s">
        <v>141</v>
      </c>
      <c r="C170" s="110" t="s">
        <v>307</v>
      </c>
      <c r="D170" s="63">
        <f>D181+D185+D192</f>
        <v>77094799.269999996</v>
      </c>
      <c r="E170" s="63">
        <f>E181+E185+E192</f>
        <v>33677463.57</v>
      </c>
      <c r="F170" s="108">
        <f t="shared" si="26"/>
        <v>43417335.699999996</v>
      </c>
    </row>
    <row r="171" spans="1:6" ht="37.200000000000003" customHeight="1" x14ac:dyDescent="0.25">
      <c r="A171" s="109" t="s">
        <v>308</v>
      </c>
      <c r="B171" s="97" t="s">
        <v>141</v>
      </c>
      <c r="C171" s="110" t="s">
        <v>309</v>
      </c>
      <c r="D171" s="63">
        <f>D186</f>
        <v>531355.16</v>
      </c>
      <c r="E171" s="63">
        <f>E186</f>
        <v>20613.73</v>
      </c>
      <c r="F171" s="108">
        <f t="shared" si="26"/>
        <v>510741.43000000005</v>
      </c>
    </row>
    <row r="172" spans="1:6" ht="13.2" x14ac:dyDescent="0.25">
      <c r="A172" s="109" t="s">
        <v>310</v>
      </c>
      <c r="B172" s="97" t="s">
        <v>141</v>
      </c>
      <c r="C172" s="110" t="s">
        <v>311</v>
      </c>
      <c r="D172" s="63">
        <f>D173</f>
        <v>531355.16</v>
      </c>
      <c r="E172" s="63">
        <f>E173</f>
        <v>20613.73</v>
      </c>
      <c r="F172" s="108">
        <f t="shared" si="26"/>
        <v>510741.43000000005</v>
      </c>
    </row>
    <row r="173" spans="1:6" ht="36.6" customHeight="1" x14ac:dyDescent="0.25">
      <c r="A173" s="109" t="s">
        <v>312</v>
      </c>
      <c r="B173" s="97" t="s">
        <v>141</v>
      </c>
      <c r="C173" s="110" t="s">
        <v>313</v>
      </c>
      <c r="D173" s="63">
        <f>D188</f>
        <v>531355.16</v>
      </c>
      <c r="E173" s="63">
        <f>E188</f>
        <v>20613.73</v>
      </c>
      <c r="F173" s="108">
        <f t="shared" si="26"/>
        <v>510741.43000000005</v>
      </c>
    </row>
    <row r="174" spans="1:6" ht="40.200000000000003" customHeight="1" x14ac:dyDescent="0.25">
      <c r="A174" s="109" t="s">
        <v>264</v>
      </c>
      <c r="B174" s="97" t="s">
        <v>141</v>
      </c>
      <c r="C174" s="110" t="s">
        <v>314</v>
      </c>
      <c r="D174" s="63">
        <f>D175</f>
        <v>34268765.949999996</v>
      </c>
      <c r="E174" s="63">
        <f t="shared" ref="E174" si="29">E175</f>
        <v>22314585.359999999</v>
      </c>
      <c r="F174" s="108">
        <f t="shared" si="26"/>
        <v>11954180.589999996</v>
      </c>
    </row>
    <row r="175" spans="1:6" ht="18.600000000000001" customHeight="1" x14ac:dyDescent="0.25">
      <c r="A175" s="109" t="s">
        <v>266</v>
      </c>
      <c r="B175" s="97" t="s">
        <v>141</v>
      </c>
      <c r="C175" s="110" t="s">
        <v>315</v>
      </c>
      <c r="D175" s="63">
        <f>D176+D177</f>
        <v>34268765.949999996</v>
      </c>
      <c r="E175" s="63">
        <f t="shared" ref="E175" si="30">E176+E177</f>
        <v>22314585.359999999</v>
      </c>
      <c r="F175" s="108">
        <f t="shared" si="26"/>
        <v>11954180.589999996</v>
      </c>
    </row>
    <row r="176" spans="1:6" ht="55.8" customHeight="1" x14ac:dyDescent="0.25">
      <c r="A176" s="109" t="s">
        <v>316</v>
      </c>
      <c r="B176" s="97" t="s">
        <v>141</v>
      </c>
      <c r="C176" s="110" t="s">
        <v>317</v>
      </c>
      <c r="D176" s="63">
        <f>D199</f>
        <v>31082039.379999999</v>
      </c>
      <c r="E176" s="63">
        <f t="shared" ref="E176" si="31">E199</f>
        <v>20732691.890000001</v>
      </c>
      <c r="F176" s="108">
        <f t="shared" si="26"/>
        <v>10349347.489999998</v>
      </c>
    </row>
    <row r="177" spans="1:6" ht="31.2" customHeight="1" x14ac:dyDescent="0.25">
      <c r="A177" s="109" t="s">
        <v>268</v>
      </c>
      <c r="B177" s="97" t="s">
        <v>141</v>
      </c>
      <c r="C177" s="110" t="s">
        <v>318</v>
      </c>
      <c r="D177" s="63">
        <f>D200+D195</f>
        <v>3186726.57</v>
      </c>
      <c r="E177" s="63">
        <f>E200+E195</f>
        <v>1581893.47</v>
      </c>
      <c r="F177" s="108">
        <f t="shared" si="26"/>
        <v>1604833.0999999999</v>
      </c>
    </row>
    <row r="178" spans="1:6" ht="21" customHeight="1" x14ac:dyDescent="0.25">
      <c r="A178" s="102" t="s">
        <v>319</v>
      </c>
      <c r="B178" s="98" t="s">
        <v>141</v>
      </c>
      <c r="C178" s="103" t="s">
        <v>320</v>
      </c>
      <c r="D178" s="104">
        <f t="shared" ref="D178:E180" si="32">D179</f>
        <v>3360941.09</v>
      </c>
      <c r="E178" s="104">
        <f t="shared" si="32"/>
        <v>904932.9</v>
      </c>
      <c r="F178" s="108">
        <f t="shared" si="26"/>
        <v>2456008.19</v>
      </c>
    </row>
    <row r="179" spans="1:6" ht="39.75" customHeight="1" x14ac:dyDescent="0.25">
      <c r="A179" s="109" t="s">
        <v>163</v>
      </c>
      <c r="B179" s="97" t="s">
        <v>141</v>
      </c>
      <c r="C179" s="110" t="s">
        <v>321</v>
      </c>
      <c r="D179" s="63">
        <f t="shared" si="32"/>
        <v>3360941.09</v>
      </c>
      <c r="E179" s="63">
        <f t="shared" si="32"/>
        <v>904932.9</v>
      </c>
      <c r="F179" s="108">
        <f t="shared" si="26"/>
        <v>2456008.19</v>
      </c>
    </row>
    <row r="180" spans="1:6" ht="37.5" customHeight="1" x14ac:dyDescent="0.25">
      <c r="A180" s="109" t="s">
        <v>165</v>
      </c>
      <c r="B180" s="97" t="s">
        <v>141</v>
      </c>
      <c r="C180" s="110" t="s">
        <v>322</v>
      </c>
      <c r="D180" s="63">
        <f t="shared" si="32"/>
        <v>3360941.09</v>
      </c>
      <c r="E180" s="63">
        <f t="shared" si="32"/>
        <v>904932.9</v>
      </c>
      <c r="F180" s="108">
        <f t="shared" si="26"/>
        <v>2456008.19</v>
      </c>
    </row>
    <row r="181" spans="1:6" ht="21.6" customHeight="1" x14ac:dyDescent="0.25">
      <c r="A181" s="109" t="s">
        <v>169</v>
      </c>
      <c r="B181" s="97" t="s">
        <v>141</v>
      </c>
      <c r="C181" s="110" t="s">
        <v>323</v>
      </c>
      <c r="D181" s="63">
        <v>3360941.09</v>
      </c>
      <c r="E181" s="63">
        <v>904932.9</v>
      </c>
      <c r="F181" s="108">
        <f t="shared" si="26"/>
        <v>2456008.19</v>
      </c>
    </row>
    <row r="182" spans="1:6" ht="19.95" customHeight="1" x14ac:dyDescent="0.25">
      <c r="A182" s="102" t="s">
        <v>324</v>
      </c>
      <c r="B182" s="98" t="s">
        <v>141</v>
      </c>
      <c r="C182" s="103" t="s">
        <v>325</v>
      </c>
      <c r="D182" s="104">
        <f>D183+D186</f>
        <v>9779086.0299999993</v>
      </c>
      <c r="E182" s="104">
        <f>E183+E186</f>
        <v>8421621.040000001</v>
      </c>
      <c r="F182" s="108">
        <f t="shared" si="26"/>
        <v>1357464.9899999984</v>
      </c>
    </row>
    <row r="183" spans="1:6" ht="39.6" customHeight="1" x14ac:dyDescent="0.25">
      <c r="A183" s="109" t="s">
        <v>163</v>
      </c>
      <c r="B183" s="97" t="s">
        <v>141</v>
      </c>
      <c r="C183" s="110" t="s">
        <v>326</v>
      </c>
      <c r="D183" s="63">
        <f>D184</f>
        <v>9247730.8699999992</v>
      </c>
      <c r="E183" s="63">
        <f>E184</f>
        <v>8401007.3100000005</v>
      </c>
      <c r="F183" s="108">
        <f t="shared" si="26"/>
        <v>846723.55999999866</v>
      </c>
    </row>
    <row r="184" spans="1:6" ht="38.4" customHeight="1" x14ac:dyDescent="0.25">
      <c r="A184" s="109" t="s">
        <v>165</v>
      </c>
      <c r="B184" s="97" t="s">
        <v>141</v>
      </c>
      <c r="C184" s="110" t="s">
        <v>327</v>
      </c>
      <c r="D184" s="63">
        <f>D185</f>
        <v>9247730.8699999992</v>
      </c>
      <c r="E184" s="63">
        <f>E185</f>
        <v>8401007.3100000005</v>
      </c>
      <c r="F184" s="108">
        <f t="shared" si="26"/>
        <v>846723.55999999866</v>
      </c>
    </row>
    <row r="185" spans="1:6" ht="22.2" customHeight="1" x14ac:dyDescent="0.25">
      <c r="A185" s="109" t="s">
        <v>169</v>
      </c>
      <c r="B185" s="97" t="s">
        <v>141</v>
      </c>
      <c r="C185" s="110" t="s">
        <v>328</v>
      </c>
      <c r="D185" s="63">
        <v>9247730.8699999992</v>
      </c>
      <c r="E185" s="63">
        <v>8401007.3100000005</v>
      </c>
      <c r="F185" s="108">
        <f t="shared" si="26"/>
        <v>846723.55999999866</v>
      </c>
    </row>
    <row r="186" spans="1:6" ht="39" customHeight="1" x14ac:dyDescent="0.25">
      <c r="A186" s="109" t="s">
        <v>308</v>
      </c>
      <c r="B186" s="97" t="s">
        <v>141</v>
      </c>
      <c r="C186" s="110" t="s">
        <v>329</v>
      </c>
      <c r="D186" s="63">
        <f>D187</f>
        <v>531355.16</v>
      </c>
      <c r="E186" s="63">
        <f>E187</f>
        <v>20613.73</v>
      </c>
      <c r="F186" s="108">
        <f t="shared" si="26"/>
        <v>510741.43000000005</v>
      </c>
    </row>
    <row r="187" spans="1:6" ht="21" customHeight="1" x14ac:dyDescent="0.25">
      <c r="A187" s="109" t="s">
        <v>310</v>
      </c>
      <c r="B187" s="97" t="s">
        <v>141</v>
      </c>
      <c r="C187" s="110" t="s">
        <v>330</v>
      </c>
      <c r="D187" s="63">
        <f>D188</f>
        <v>531355.16</v>
      </c>
      <c r="E187" s="63">
        <f>E188</f>
        <v>20613.73</v>
      </c>
      <c r="F187" s="108">
        <f t="shared" si="26"/>
        <v>510741.43000000005</v>
      </c>
    </row>
    <row r="188" spans="1:6" ht="43.8" customHeight="1" x14ac:dyDescent="0.25">
      <c r="A188" s="109" t="s">
        <v>312</v>
      </c>
      <c r="B188" s="97" t="s">
        <v>141</v>
      </c>
      <c r="C188" s="110" t="s">
        <v>331</v>
      </c>
      <c r="D188" s="63">
        <v>531355.16</v>
      </c>
      <c r="E188" s="63">
        <v>20613.73</v>
      </c>
      <c r="F188" s="108">
        <f t="shared" si="26"/>
        <v>510741.43000000005</v>
      </c>
    </row>
    <row r="189" spans="1:6" ht="21.6" customHeight="1" x14ac:dyDescent="0.25">
      <c r="A189" s="102" t="s">
        <v>332</v>
      </c>
      <c r="B189" s="98" t="s">
        <v>141</v>
      </c>
      <c r="C189" s="103" t="s">
        <v>333</v>
      </c>
      <c r="D189" s="104">
        <f>D190+D193</f>
        <v>64646127.310000002</v>
      </c>
      <c r="E189" s="104">
        <f>E190+E193</f>
        <v>24531523.359999999</v>
      </c>
      <c r="F189" s="108">
        <f t="shared" si="26"/>
        <v>40114603.950000003</v>
      </c>
    </row>
    <row r="190" spans="1:6" ht="39" customHeight="1" x14ac:dyDescent="0.25">
      <c r="A190" s="109" t="s">
        <v>163</v>
      </c>
      <c r="B190" s="97" t="s">
        <v>141</v>
      </c>
      <c r="C190" s="110" t="s">
        <v>334</v>
      </c>
      <c r="D190" s="63">
        <f>D191</f>
        <v>64486127.310000002</v>
      </c>
      <c r="E190" s="63">
        <f>E191</f>
        <v>24371523.359999999</v>
      </c>
      <c r="F190" s="108">
        <f t="shared" si="26"/>
        <v>40114603.950000003</v>
      </c>
    </row>
    <row r="191" spans="1:6" ht="43.95" customHeight="1" x14ac:dyDescent="0.25">
      <c r="A191" s="109" t="s">
        <v>165</v>
      </c>
      <c r="B191" s="97" t="s">
        <v>141</v>
      </c>
      <c r="C191" s="110" t="s">
        <v>335</v>
      </c>
      <c r="D191" s="63">
        <f>D192</f>
        <v>64486127.310000002</v>
      </c>
      <c r="E191" s="63">
        <f>E192</f>
        <v>24371523.359999999</v>
      </c>
      <c r="F191" s="108">
        <f t="shared" si="26"/>
        <v>40114603.950000003</v>
      </c>
    </row>
    <row r="192" spans="1:6" ht="21" customHeight="1" x14ac:dyDescent="0.25">
      <c r="A192" s="109" t="s">
        <v>169</v>
      </c>
      <c r="B192" s="97" t="s">
        <v>141</v>
      </c>
      <c r="C192" s="160" t="s">
        <v>336</v>
      </c>
      <c r="D192" s="161">
        <v>64486127.310000002</v>
      </c>
      <c r="E192" s="161">
        <v>24371523.359999999</v>
      </c>
      <c r="F192" s="151">
        <f t="shared" si="26"/>
        <v>40114603.950000003</v>
      </c>
    </row>
    <row r="193" spans="1:6" ht="40.200000000000003" customHeight="1" x14ac:dyDescent="0.25">
      <c r="A193" s="109" t="s">
        <v>264</v>
      </c>
      <c r="B193" s="97" t="s">
        <v>141</v>
      </c>
      <c r="C193" s="110" t="s">
        <v>830</v>
      </c>
      <c r="D193" s="162">
        <f>D194</f>
        <v>160000</v>
      </c>
      <c r="E193" s="162">
        <f>E194</f>
        <v>160000</v>
      </c>
      <c r="F193" s="108"/>
    </row>
    <row r="194" spans="1:6" ht="21" customHeight="1" x14ac:dyDescent="0.25">
      <c r="A194" s="109" t="s">
        <v>266</v>
      </c>
      <c r="B194" s="97" t="s">
        <v>141</v>
      </c>
      <c r="C194" s="110" t="s">
        <v>831</v>
      </c>
      <c r="D194" s="162">
        <f>D195</f>
        <v>160000</v>
      </c>
      <c r="E194" s="162">
        <f>E195</f>
        <v>160000</v>
      </c>
      <c r="F194" s="108"/>
    </row>
    <row r="195" spans="1:6" ht="31.8" customHeight="1" x14ac:dyDescent="0.25">
      <c r="A195" s="109" t="s">
        <v>268</v>
      </c>
      <c r="B195" s="97" t="s">
        <v>141</v>
      </c>
      <c r="C195" s="110" t="s">
        <v>832</v>
      </c>
      <c r="D195" s="162">
        <v>160000</v>
      </c>
      <c r="E195" s="162">
        <v>160000</v>
      </c>
      <c r="F195" s="108"/>
    </row>
    <row r="196" spans="1:6" ht="27.6" customHeight="1" x14ac:dyDescent="0.25">
      <c r="A196" s="102" t="s">
        <v>337</v>
      </c>
      <c r="B196" s="98" t="s">
        <v>141</v>
      </c>
      <c r="C196" s="103" t="s">
        <v>338</v>
      </c>
      <c r="D196" s="104">
        <f>D197</f>
        <v>34108765.949999996</v>
      </c>
      <c r="E196" s="104">
        <f>E197</f>
        <v>22154585.359999999</v>
      </c>
      <c r="F196" s="108">
        <f t="shared" si="26"/>
        <v>11954180.589999996</v>
      </c>
    </row>
    <row r="197" spans="1:6" ht="40.200000000000003" customHeight="1" x14ac:dyDescent="0.25">
      <c r="A197" s="109" t="s">
        <v>264</v>
      </c>
      <c r="B197" s="97" t="s">
        <v>141</v>
      </c>
      <c r="C197" s="110" t="s">
        <v>339</v>
      </c>
      <c r="D197" s="63">
        <f>D198</f>
        <v>34108765.949999996</v>
      </c>
      <c r="E197" s="63">
        <f>E198</f>
        <v>22154585.359999999</v>
      </c>
      <c r="F197" s="108">
        <f t="shared" si="26"/>
        <v>11954180.589999996</v>
      </c>
    </row>
    <row r="198" spans="1:6" ht="23.4" customHeight="1" x14ac:dyDescent="0.25">
      <c r="A198" s="109" t="s">
        <v>266</v>
      </c>
      <c r="B198" s="97" t="s">
        <v>141</v>
      </c>
      <c r="C198" s="110" t="s">
        <v>340</v>
      </c>
      <c r="D198" s="63">
        <f>D199+D200</f>
        <v>34108765.949999996</v>
      </c>
      <c r="E198" s="63">
        <f>E199+E200</f>
        <v>22154585.359999999</v>
      </c>
      <c r="F198" s="108">
        <f t="shared" si="26"/>
        <v>11954180.589999996</v>
      </c>
    </row>
    <row r="199" spans="1:6" ht="57.6" customHeight="1" x14ac:dyDescent="0.25">
      <c r="A199" s="109" t="s">
        <v>316</v>
      </c>
      <c r="B199" s="97" t="s">
        <v>141</v>
      </c>
      <c r="C199" s="110" t="s">
        <v>341</v>
      </c>
      <c r="D199" s="63">
        <v>31082039.379999999</v>
      </c>
      <c r="E199" s="144">
        <v>20732691.890000001</v>
      </c>
      <c r="F199" s="108">
        <f t="shared" si="26"/>
        <v>10349347.489999998</v>
      </c>
    </row>
    <row r="200" spans="1:6" ht="34.200000000000003" customHeight="1" x14ac:dyDescent="0.25">
      <c r="A200" s="109" t="s">
        <v>268</v>
      </c>
      <c r="B200" s="97" t="s">
        <v>141</v>
      </c>
      <c r="C200" s="110" t="s">
        <v>342</v>
      </c>
      <c r="D200" s="63">
        <v>3026726.57</v>
      </c>
      <c r="E200" s="144">
        <v>1421893.47</v>
      </c>
      <c r="F200" s="108">
        <f t="shared" si="26"/>
        <v>1604833.0999999999</v>
      </c>
    </row>
    <row r="201" spans="1:6" ht="13.2" x14ac:dyDescent="0.25">
      <c r="A201" s="102" t="s">
        <v>343</v>
      </c>
      <c r="B201" s="98" t="s">
        <v>141</v>
      </c>
      <c r="C201" s="103" t="s">
        <v>344</v>
      </c>
      <c r="D201" s="104">
        <f>D225+D230+D235+D240+D244</f>
        <v>511088659.00999999</v>
      </c>
      <c r="E201" s="104">
        <f>E225+E230+E235+E240+E244</f>
        <v>366070124.27999997</v>
      </c>
      <c r="F201" s="108">
        <f t="shared" si="26"/>
        <v>145018534.73000002</v>
      </c>
    </row>
    <row r="202" spans="1:6" ht="69" customHeight="1" x14ac:dyDescent="0.25">
      <c r="A202" s="109" t="s">
        <v>145</v>
      </c>
      <c r="B202" s="97" t="s">
        <v>141</v>
      </c>
      <c r="C202" s="110" t="s">
        <v>345</v>
      </c>
      <c r="D202" s="63">
        <f>D245</f>
        <v>6354693.6099999994</v>
      </c>
      <c r="E202" s="63">
        <f t="shared" ref="E202" si="33">E245</f>
        <v>4746660.07</v>
      </c>
      <c r="F202" s="108">
        <f t="shared" si="26"/>
        <v>1608033.5399999991</v>
      </c>
    </row>
    <row r="203" spans="1:6" ht="25.8" customHeight="1" x14ac:dyDescent="0.25">
      <c r="A203" s="109" t="s">
        <v>155</v>
      </c>
      <c r="B203" s="97" t="s">
        <v>141</v>
      </c>
      <c r="C203" s="110" t="s">
        <v>346</v>
      </c>
      <c r="D203" s="63">
        <f>D204+D205+D206+D207</f>
        <v>6354693.6099999994</v>
      </c>
      <c r="E203" s="63">
        <f t="shared" ref="E203" si="34">E204+E205+E206+E207</f>
        <v>4746660.07</v>
      </c>
      <c r="F203" s="108">
        <f t="shared" si="26"/>
        <v>1608033.5399999991</v>
      </c>
    </row>
    <row r="204" spans="1:6" ht="28.95" customHeight="1" x14ac:dyDescent="0.25">
      <c r="A204" s="109" t="s">
        <v>157</v>
      </c>
      <c r="B204" s="97" t="s">
        <v>141</v>
      </c>
      <c r="C204" s="110" t="s">
        <v>347</v>
      </c>
      <c r="D204" s="63">
        <f>D247</f>
        <v>4742880.68</v>
      </c>
      <c r="E204" s="63">
        <f t="shared" ref="E204" si="35">E247</f>
        <v>3393321.45</v>
      </c>
      <c r="F204" s="108">
        <f t="shared" si="26"/>
        <v>1349559.2299999995</v>
      </c>
    </row>
    <row r="205" spans="1:6" ht="39.6" customHeight="1" x14ac:dyDescent="0.25">
      <c r="A205" s="109" t="s">
        <v>159</v>
      </c>
      <c r="B205" s="97" t="s">
        <v>141</v>
      </c>
      <c r="C205" s="110" t="s">
        <v>348</v>
      </c>
      <c r="D205" s="63">
        <f>D248</f>
        <v>64432.2</v>
      </c>
      <c r="E205" s="63">
        <f t="shared" ref="E205" si="36">E248</f>
        <v>62510.2</v>
      </c>
      <c r="F205" s="108">
        <f t="shared" si="26"/>
        <v>1922</v>
      </c>
    </row>
    <row r="206" spans="1:6" ht="57.6" customHeight="1" x14ac:dyDescent="0.25">
      <c r="A206" s="109" t="s">
        <v>238</v>
      </c>
      <c r="B206" s="97" t="s">
        <v>141</v>
      </c>
      <c r="C206" s="110" t="s">
        <v>349</v>
      </c>
      <c r="D206" s="63">
        <f>D249</f>
        <v>5000</v>
      </c>
      <c r="E206" s="63">
        <f t="shared" ref="E206" si="37">E249</f>
        <v>0</v>
      </c>
      <c r="F206" s="108">
        <f t="shared" si="26"/>
        <v>5000</v>
      </c>
    </row>
    <row r="207" spans="1:6" ht="45" customHeight="1" x14ac:dyDescent="0.25">
      <c r="A207" s="109" t="s">
        <v>161</v>
      </c>
      <c r="B207" s="97" t="s">
        <v>141</v>
      </c>
      <c r="C207" s="110" t="s">
        <v>350</v>
      </c>
      <c r="D207" s="63">
        <f>D250</f>
        <v>1542380.73</v>
      </c>
      <c r="E207" s="63">
        <f t="shared" ref="E207" si="38">E250</f>
        <v>1290828.42</v>
      </c>
      <c r="F207" s="108">
        <f t="shared" si="26"/>
        <v>251552.31000000006</v>
      </c>
    </row>
    <row r="208" spans="1:6" ht="40.950000000000003" customHeight="1" x14ac:dyDescent="0.25">
      <c r="A208" s="109" t="s">
        <v>163</v>
      </c>
      <c r="B208" s="97" t="s">
        <v>141</v>
      </c>
      <c r="C208" s="110" t="s">
        <v>351</v>
      </c>
      <c r="D208" s="63">
        <f>D209</f>
        <v>108221</v>
      </c>
      <c r="E208" s="63">
        <f t="shared" ref="E208" si="39">E209</f>
        <v>53408.14</v>
      </c>
      <c r="F208" s="108">
        <f t="shared" si="26"/>
        <v>54812.86</v>
      </c>
    </row>
    <row r="209" spans="1:6" ht="37.950000000000003" customHeight="1" x14ac:dyDescent="0.25">
      <c r="A209" s="109" t="s">
        <v>165</v>
      </c>
      <c r="B209" s="97" t="s">
        <v>141</v>
      </c>
      <c r="C209" s="110" t="s">
        <v>352</v>
      </c>
      <c r="D209" s="63">
        <f>D210+D211</f>
        <v>108221</v>
      </c>
      <c r="E209" s="63">
        <f>E210+E211</f>
        <v>53408.14</v>
      </c>
      <c r="F209" s="108">
        <f t="shared" si="26"/>
        <v>54812.86</v>
      </c>
    </row>
    <row r="210" spans="1:6" ht="42" customHeight="1" x14ac:dyDescent="0.25">
      <c r="A210" s="109" t="s">
        <v>167</v>
      </c>
      <c r="B210" s="97" t="s">
        <v>141</v>
      </c>
      <c r="C210" s="110" t="s">
        <v>353</v>
      </c>
      <c r="D210" s="63">
        <f>D253</f>
        <v>68960</v>
      </c>
      <c r="E210" s="63">
        <f t="shared" ref="E210" si="40">E253</f>
        <v>38060.76</v>
      </c>
      <c r="F210" s="108">
        <f t="shared" si="26"/>
        <v>30899.239999999998</v>
      </c>
    </row>
    <row r="211" spans="1:6" ht="19.2" customHeight="1" x14ac:dyDescent="0.25">
      <c r="A211" s="109" t="s">
        <v>169</v>
      </c>
      <c r="B211" s="97" t="s">
        <v>141</v>
      </c>
      <c r="C211" s="110" t="s">
        <v>354</v>
      </c>
      <c r="D211" s="63">
        <f>+D254</f>
        <v>39261</v>
      </c>
      <c r="E211" s="63">
        <f>+E254</f>
        <v>15347.38</v>
      </c>
      <c r="F211" s="108">
        <f t="shared" si="26"/>
        <v>23913.620000000003</v>
      </c>
    </row>
    <row r="212" spans="1:6" ht="41.4" customHeight="1" x14ac:dyDescent="0.25">
      <c r="A212" s="109" t="s">
        <v>308</v>
      </c>
      <c r="B212" s="97" t="s">
        <v>141</v>
      </c>
      <c r="C212" s="110" t="s">
        <v>837</v>
      </c>
      <c r="D212" s="63">
        <f>D213</f>
        <v>148991364.41</v>
      </c>
      <c r="E212" s="63">
        <f>E213</f>
        <v>84933233.989999995</v>
      </c>
      <c r="F212" s="108"/>
    </row>
    <row r="213" spans="1:6" ht="19.2" customHeight="1" x14ac:dyDescent="0.25">
      <c r="A213" s="109" t="s">
        <v>310</v>
      </c>
      <c r="B213" s="97" t="s">
        <v>141</v>
      </c>
      <c r="C213" s="110" t="s">
        <v>838</v>
      </c>
      <c r="D213" s="63">
        <f>D214</f>
        <v>148991364.41</v>
      </c>
      <c r="E213" s="63">
        <f>E214</f>
        <v>84933233.989999995</v>
      </c>
      <c r="F213" s="108"/>
    </row>
    <row r="214" spans="1:6" ht="42" customHeight="1" x14ac:dyDescent="0.25">
      <c r="A214" s="109" t="s">
        <v>312</v>
      </c>
      <c r="B214" s="97" t="s">
        <v>141</v>
      </c>
      <c r="C214" s="110" t="s">
        <v>839</v>
      </c>
      <c r="D214" s="63">
        <v>148991364.41</v>
      </c>
      <c r="E214" s="63">
        <v>84933233.989999995</v>
      </c>
      <c r="F214" s="108"/>
    </row>
    <row r="215" spans="1:6" ht="40.799999999999997" customHeight="1" x14ac:dyDescent="0.25">
      <c r="A215" s="109" t="s">
        <v>264</v>
      </c>
      <c r="B215" s="97" t="s">
        <v>141</v>
      </c>
      <c r="C215" s="110" t="s">
        <v>355</v>
      </c>
      <c r="D215" s="63">
        <f>D226+D231+D236+D241+D258</f>
        <v>355629462.90999997</v>
      </c>
      <c r="E215" s="63">
        <f>E226+E231+E236+E241+E258</f>
        <v>255529612.64999998</v>
      </c>
      <c r="F215" s="108">
        <f t="shared" si="26"/>
        <v>100099850.25999999</v>
      </c>
    </row>
    <row r="216" spans="1:6" ht="18.600000000000001" customHeight="1" x14ac:dyDescent="0.25">
      <c r="A216" s="109" t="s">
        <v>266</v>
      </c>
      <c r="B216" s="97" t="s">
        <v>141</v>
      </c>
      <c r="C216" s="110" t="s">
        <v>356</v>
      </c>
      <c r="D216" s="63">
        <f>D217+D218</f>
        <v>354121040.10999995</v>
      </c>
      <c r="E216" s="63">
        <f>E217+E218</f>
        <v>254693586.44999999</v>
      </c>
      <c r="F216" s="108">
        <f t="shared" si="26"/>
        <v>99427453.659999967</v>
      </c>
    </row>
    <row r="217" spans="1:6" ht="59.4" customHeight="1" x14ac:dyDescent="0.25">
      <c r="A217" s="109" t="s">
        <v>316</v>
      </c>
      <c r="B217" s="97" t="s">
        <v>141</v>
      </c>
      <c r="C217" s="110" t="s">
        <v>357</v>
      </c>
      <c r="D217" s="63">
        <f>D228+D233+D238</f>
        <v>324127891.01999998</v>
      </c>
      <c r="E217" s="63">
        <f>E228+E233+E238</f>
        <v>237385118.39999998</v>
      </c>
      <c r="F217" s="108">
        <f t="shared" si="26"/>
        <v>86742772.620000005</v>
      </c>
    </row>
    <row r="218" spans="1:6" ht="32.4" customHeight="1" x14ac:dyDescent="0.25">
      <c r="A218" s="109" t="s">
        <v>268</v>
      </c>
      <c r="B218" s="97" t="s">
        <v>141</v>
      </c>
      <c r="C218" s="110" t="s">
        <v>358</v>
      </c>
      <c r="D218" s="63">
        <f>D229+D234+D239+D243</f>
        <v>29993149.089999996</v>
      </c>
      <c r="E218" s="63">
        <f>E229+E234+E239+E243</f>
        <v>17308468.050000001</v>
      </c>
      <c r="F218" s="108">
        <f t="shared" ref="F218:F283" si="41">D218-E218</f>
        <v>12684681.039999995</v>
      </c>
    </row>
    <row r="219" spans="1:6" ht="40.200000000000003" customHeight="1" x14ac:dyDescent="0.25">
      <c r="A219" s="109" t="s">
        <v>359</v>
      </c>
      <c r="B219" s="97" t="s">
        <v>141</v>
      </c>
      <c r="C219" s="110" t="s">
        <v>360</v>
      </c>
      <c r="D219" s="63">
        <f>D259</f>
        <v>1508422.8</v>
      </c>
      <c r="E219" s="63">
        <f>E259</f>
        <v>836026.2</v>
      </c>
      <c r="F219" s="108">
        <f t="shared" si="41"/>
        <v>672396.60000000009</v>
      </c>
    </row>
    <row r="220" spans="1:6" ht="32.4" customHeight="1" x14ac:dyDescent="0.25">
      <c r="A220" s="109" t="s">
        <v>361</v>
      </c>
      <c r="B220" s="97" t="s">
        <v>141</v>
      </c>
      <c r="C220" s="110" t="s">
        <v>362</v>
      </c>
      <c r="D220" s="63">
        <f>D260</f>
        <v>1508422.8</v>
      </c>
      <c r="E220" s="63">
        <f t="shared" ref="E220" si="42">E260</f>
        <v>836026.2</v>
      </c>
      <c r="F220" s="108">
        <f t="shared" si="41"/>
        <v>672396.60000000009</v>
      </c>
    </row>
    <row r="221" spans="1:6" ht="18.600000000000001" customHeight="1" x14ac:dyDescent="0.25">
      <c r="A221" s="109" t="s">
        <v>171</v>
      </c>
      <c r="B221" s="97" t="s">
        <v>141</v>
      </c>
      <c r="C221" s="110" t="s">
        <v>363</v>
      </c>
      <c r="D221" s="63">
        <f t="shared" ref="D221:E221" si="43">D261</f>
        <v>4917.08</v>
      </c>
      <c r="E221" s="63">
        <f t="shared" si="43"/>
        <v>2337.66</v>
      </c>
      <c r="F221" s="108">
        <f t="shared" si="41"/>
        <v>2579.42</v>
      </c>
    </row>
    <row r="222" spans="1:6" ht="18.600000000000001" customHeight="1" x14ac:dyDescent="0.25">
      <c r="A222" s="109" t="s">
        <v>177</v>
      </c>
      <c r="B222" s="97" t="s">
        <v>141</v>
      </c>
      <c r="C222" s="110" t="s">
        <v>364</v>
      </c>
      <c r="D222" s="63">
        <f t="shared" ref="D222:E222" si="44">D262</f>
        <v>4917.08</v>
      </c>
      <c r="E222" s="63">
        <f t="shared" si="44"/>
        <v>2337.66</v>
      </c>
      <c r="F222" s="108">
        <f t="shared" si="41"/>
        <v>2579.42</v>
      </c>
    </row>
    <row r="223" spans="1:6" ht="22.95" customHeight="1" x14ac:dyDescent="0.25">
      <c r="A223" s="109" t="s">
        <v>181</v>
      </c>
      <c r="B223" s="97" t="s">
        <v>141</v>
      </c>
      <c r="C223" s="110" t="s">
        <v>365</v>
      </c>
      <c r="D223" s="63">
        <f>D263</f>
        <v>1278.08</v>
      </c>
      <c r="E223" s="63">
        <f>E263</f>
        <v>0</v>
      </c>
      <c r="F223" s="108">
        <f t="shared" si="41"/>
        <v>1278.08</v>
      </c>
    </row>
    <row r="224" spans="1:6" ht="22.95" customHeight="1" x14ac:dyDescent="0.25">
      <c r="A224" s="109" t="s">
        <v>183</v>
      </c>
      <c r="B224" s="97" t="s">
        <v>141</v>
      </c>
      <c r="C224" s="110" t="s">
        <v>840</v>
      </c>
      <c r="D224" s="63">
        <v>3639</v>
      </c>
      <c r="E224" s="63">
        <v>1477.44</v>
      </c>
      <c r="F224" s="108"/>
    </row>
    <row r="225" spans="1:6" ht="13.2" x14ac:dyDescent="0.25">
      <c r="A225" s="102" t="s">
        <v>366</v>
      </c>
      <c r="B225" s="98" t="s">
        <v>141</v>
      </c>
      <c r="C225" s="103" t="s">
        <v>367</v>
      </c>
      <c r="D225" s="104">
        <f>D226</f>
        <v>117808487.78999999</v>
      </c>
      <c r="E225" s="104">
        <f t="shared" ref="E225" si="45">E226</f>
        <v>89425081.430000007</v>
      </c>
      <c r="F225" s="108">
        <f t="shared" si="41"/>
        <v>28383406.359999985</v>
      </c>
    </row>
    <row r="226" spans="1:6" ht="36.6" customHeight="1" x14ac:dyDescent="0.25">
      <c r="A226" s="109" t="s">
        <v>264</v>
      </c>
      <c r="B226" s="97" t="s">
        <v>141</v>
      </c>
      <c r="C226" s="110" t="s">
        <v>368</v>
      </c>
      <c r="D226" s="63">
        <f>D227</f>
        <v>117808487.78999999</v>
      </c>
      <c r="E226" s="63">
        <f t="shared" ref="E226" si="46">E227</f>
        <v>89425081.430000007</v>
      </c>
      <c r="F226" s="108">
        <f t="shared" si="41"/>
        <v>28383406.359999985</v>
      </c>
    </row>
    <row r="227" spans="1:6" ht="24" customHeight="1" x14ac:dyDescent="0.25">
      <c r="A227" s="109" t="s">
        <v>266</v>
      </c>
      <c r="B227" s="97" t="s">
        <v>141</v>
      </c>
      <c r="C227" s="110" t="s">
        <v>369</v>
      </c>
      <c r="D227" s="63">
        <f>D228+D229</f>
        <v>117808487.78999999</v>
      </c>
      <c r="E227" s="63">
        <f t="shared" ref="E227" si="47">E228+E229</f>
        <v>89425081.430000007</v>
      </c>
      <c r="F227" s="108">
        <f t="shared" si="41"/>
        <v>28383406.359999985</v>
      </c>
    </row>
    <row r="228" spans="1:6" ht="66.599999999999994" customHeight="1" x14ac:dyDescent="0.25">
      <c r="A228" s="109" t="s">
        <v>316</v>
      </c>
      <c r="B228" s="97" t="s">
        <v>141</v>
      </c>
      <c r="C228" s="110" t="s">
        <v>370</v>
      </c>
      <c r="D228" s="63">
        <v>110595545.77</v>
      </c>
      <c r="E228" s="144">
        <v>82969004.450000003</v>
      </c>
      <c r="F228" s="108">
        <f t="shared" si="41"/>
        <v>27626541.319999993</v>
      </c>
    </row>
    <row r="229" spans="1:6" ht="34.200000000000003" customHeight="1" x14ac:dyDescent="0.25">
      <c r="A229" s="109" t="s">
        <v>268</v>
      </c>
      <c r="B229" s="97" t="s">
        <v>141</v>
      </c>
      <c r="C229" s="110" t="s">
        <v>371</v>
      </c>
      <c r="D229" s="144">
        <v>7212942.0199999996</v>
      </c>
      <c r="E229" s="144">
        <v>6456076.9800000004</v>
      </c>
      <c r="F229" s="108">
        <f t="shared" si="41"/>
        <v>756865.03999999911</v>
      </c>
    </row>
    <row r="230" spans="1:6" ht="24" customHeight="1" x14ac:dyDescent="0.25">
      <c r="A230" s="102" t="s">
        <v>372</v>
      </c>
      <c r="B230" s="98" t="s">
        <v>141</v>
      </c>
      <c r="C230" s="103" t="s">
        <v>373</v>
      </c>
      <c r="D230" s="104">
        <f>D231</f>
        <v>180944118.48999998</v>
      </c>
      <c r="E230" s="104">
        <f t="shared" ref="E230" si="48">E231</f>
        <v>128329104.33</v>
      </c>
      <c r="F230" s="108">
        <f t="shared" si="41"/>
        <v>52615014.159999982</v>
      </c>
    </row>
    <row r="231" spans="1:6" ht="36.6" customHeight="1" x14ac:dyDescent="0.25">
      <c r="A231" s="109" t="s">
        <v>264</v>
      </c>
      <c r="B231" s="97" t="s">
        <v>141</v>
      </c>
      <c r="C231" s="110" t="s">
        <v>374</v>
      </c>
      <c r="D231" s="63">
        <f>D232</f>
        <v>180944118.48999998</v>
      </c>
      <c r="E231" s="63">
        <f t="shared" ref="E231" si="49">E232</f>
        <v>128329104.33</v>
      </c>
      <c r="F231" s="108">
        <f t="shared" si="41"/>
        <v>52615014.159999982</v>
      </c>
    </row>
    <row r="232" spans="1:6" ht="21" customHeight="1" x14ac:dyDescent="0.25">
      <c r="A232" s="109" t="s">
        <v>266</v>
      </c>
      <c r="B232" s="97" t="s">
        <v>141</v>
      </c>
      <c r="C232" s="110" t="s">
        <v>375</v>
      </c>
      <c r="D232" s="63">
        <f>D233+D234</f>
        <v>180944118.48999998</v>
      </c>
      <c r="E232" s="63">
        <f t="shared" ref="E232" si="50">E233+E234</f>
        <v>128329104.33</v>
      </c>
      <c r="F232" s="108">
        <f t="shared" si="41"/>
        <v>52615014.159999982</v>
      </c>
    </row>
    <row r="233" spans="1:6" ht="59.4" customHeight="1" x14ac:dyDescent="0.25">
      <c r="A233" s="109" t="s">
        <v>316</v>
      </c>
      <c r="B233" s="97" t="s">
        <v>141</v>
      </c>
      <c r="C233" s="110" t="s">
        <v>376</v>
      </c>
      <c r="D233" s="144">
        <v>167286266.81999999</v>
      </c>
      <c r="E233" s="144">
        <v>121708282.62</v>
      </c>
      <c r="F233" s="108">
        <f t="shared" si="41"/>
        <v>45577984.199999988</v>
      </c>
    </row>
    <row r="234" spans="1:6" ht="30.6" customHeight="1" x14ac:dyDescent="0.25">
      <c r="A234" s="109" t="s">
        <v>268</v>
      </c>
      <c r="B234" s="97" t="s">
        <v>141</v>
      </c>
      <c r="C234" s="110" t="s">
        <v>377</v>
      </c>
      <c r="D234" s="63">
        <v>13657851.67</v>
      </c>
      <c r="E234" s="144">
        <v>6620821.71</v>
      </c>
      <c r="F234" s="108">
        <f t="shared" si="41"/>
        <v>7037029.96</v>
      </c>
    </row>
    <row r="235" spans="1:6" ht="25.2" customHeight="1" x14ac:dyDescent="0.25">
      <c r="A235" s="102" t="s">
        <v>378</v>
      </c>
      <c r="B235" s="98" t="s">
        <v>141</v>
      </c>
      <c r="C235" s="103" t="s">
        <v>379</v>
      </c>
      <c r="D235" s="104">
        <f>D236</f>
        <v>54011933.829999998</v>
      </c>
      <c r="E235" s="104">
        <f t="shared" ref="E235" si="51">E236</f>
        <v>35655200.689999998</v>
      </c>
      <c r="F235" s="108">
        <f t="shared" si="41"/>
        <v>18356733.140000001</v>
      </c>
    </row>
    <row r="236" spans="1:6" ht="43.2" customHeight="1" x14ac:dyDescent="0.25">
      <c r="A236" s="109" t="s">
        <v>264</v>
      </c>
      <c r="B236" s="97" t="s">
        <v>141</v>
      </c>
      <c r="C236" s="110" t="s">
        <v>380</v>
      </c>
      <c r="D236" s="63">
        <f>D237</f>
        <v>54011933.829999998</v>
      </c>
      <c r="E236" s="63">
        <f>E237</f>
        <v>35655200.689999998</v>
      </c>
      <c r="F236" s="108">
        <f t="shared" si="41"/>
        <v>18356733.140000001</v>
      </c>
    </row>
    <row r="237" spans="1:6" ht="21.6" customHeight="1" x14ac:dyDescent="0.25">
      <c r="A237" s="109" t="s">
        <v>266</v>
      </c>
      <c r="B237" s="97" t="s">
        <v>141</v>
      </c>
      <c r="C237" s="110" t="s">
        <v>381</v>
      </c>
      <c r="D237" s="63">
        <f>D238+D239</f>
        <v>54011933.829999998</v>
      </c>
      <c r="E237" s="63">
        <f>E238+E239</f>
        <v>35655200.689999998</v>
      </c>
      <c r="F237" s="108">
        <f t="shared" si="41"/>
        <v>18356733.140000001</v>
      </c>
    </row>
    <row r="238" spans="1:6" ht="60" customHeight="1" x14ac:dyDescent="0.25">
      <c r="A238" s="109" t="s">
        <v>316</v>
      </c>
      <c r="B238" s="97" t="s">
        <v>141</v>
      </c>
      <c r="C238" s="110" t="s">
        <v>382</v>
      </c>
      <c r="D238" s="144">
        <v>46246078.43</v>
      </c>
      <c r="E238" s="144">
        <v>32707831.329999998</v>
      </c>
      <c r="F238" s="108">
        <f t="shared" si="41"/>
        <v>13538247.100000001</v>
      </c>
    </row>
    <row r="239" spans="1:6" ht="27" customHeight="1" x14ac:dyDescent="0.25">
      <c r="A239" s="109" t="s">
        <v>268</v>
      </c>
      <c r="B239" s="97" t="s">
        <v>141</v>
      </c>
      <c r="C239" s="110" t="s">
        <v>383</v>
      </c>
      <c r="D239" s="63">
        <v>7765855.4000000004</v>
      </c>
      <c r="E239" s="144">
        <v>2947369.36</v>
      </c>
      <c r="F239" s="108">
        <f t="shared" si="41"/>
        <v>4818486.040000001</v>
      </c>
    </row>
    <row r="240" spans="1:6" ht="13.2" x14ac:dyDescent="0.25">
      <c r="A240" s="102" t="s">
        <v>384</v>
      </c>
      <c r="B240" s="98" t="s">
        <v>141</v>
      </c>
      <c r="C240" s="103" t="s">
        <v>385</v>
      </c>
      <c r="D240" s="104">
        <f>+D241</f>
        <v>1356500</v>
      </c>
      <c r="E240" s="104">
        <f>+E241</f>
        <v>1284200</v>
      </c>
      <c r="F240" s="108">
        <f t="shared" si="41"/>
        <v>72300</v>
      </c>
    </row>
    <row r="241" spans="1:7" ht="40.200000000000003" customHeight="1" x14ac:dyDescent="0.25">
      <c r="A241" s="109" t="s">
        <v>264</v>
      </c>
      <c r="B241" s="97" t="s">
        <v>141</v>
      </c>
      <c r="C241" s="110" t="s">
        <v>386</v>
      </c>
      <c r="D241" s="63">
        <f>D242</f>
        <v>1356500</v>
      </c>
      <c r="E241" s="63">
        <f>E242</f>
        <v>1284200</v>
      </c>
      <c r="F241" s="108">
        <f t="shared" si="41"/>
        <v>72300</v>
      </c>
      <c r="G241" s="79"/>
    </row>
    <row r="242" spans="1:7" ht="24.6" customHeight="1" x14ac:dyDescent="0.25">
      <c r="A242" s="109" t="s">
        <v>266</v>
      </c>
      <c r="B242" s="97" t="s">
        <v>141</v>
      </c>
      <c r="C242" s="110" t="s">
        <v>387</v>
      </c>
      <c r="D242" s="63">
        <f>D243</f>
        <v>1356500</v>
      </c>
      <c r="E242" s="63">
        <f>E243</f>
        <v>1284200</v>
      </c>
      <c r="F242" s="108">
        <f t="shared" si="41"/>
        <v>72300</v>
      </c>
    </row>
    <row r="243" spans="1:7" ht="40.950000000000003" customHeight="1" x14ac:dyDescent="0.25">
      <c r="A243" s="109" t="s">
        <v>268</v>
      </c>
      <c r="B243" s="97" t="s">
        <v>141</v>
      </c>
      <c r="C243" s="110" t="s">
        <v>388</v>
      </c>
      <c r="D243" s="63">
        <v>1356500</v>
      </c>
      <c r="E243" s="63">
        <v>1284200</v>
      </c>
      <c r="F243" s="108">
        <f t="shared" si="41"/>
        <v>72300</v>
      </c>
    </row>
    <row r="244" spans="1:7" ht="33" customHeight="1" x14ac:dyDescent="0.25">
      <c r="A244" s="102" t="s">
        <v>389</v>
      </c>
      <c r="B244" s="98" t="s">
        <v>141</v>
      </c>
      <c r="C244" s="103" t="s">
        <v>390</v>
      </c>
      <c r="D244" s="104">
        <f>D245+D251+D255+D258+D261</f>
        <v>156967618.90000001</v>
      </c>
      <c r="E244" s="104">
        <f>E245+E251+E255+E258+E261</f>
        <v>111376537.83</v>
      </c>
      <c r="F244" s="108">
        <f t="shared" si="41"/>
        <v>45591081.070000008</v>
      </c>
    </row>
    <row r="245" spans="1:7" ht="69.599999999999994" customHeight="1" x14ac:dyDescent="0.25">
      <c r="A245" s="109" t="s">
        <v>145</v>
      </c>
      <c r="B245" s="97" t="s">
        <v>141</v>
      </c>
      <c r="C245" s="110" t="s">
        <v>391</v>
      </c>
      <c r="D245" s="63">
        <f>D246</f>
        <v>6354693.6099999994</v>
      </c>
      <c r="E245" s="63">
        <f>E246</f>
        <v>4746660.07</v>
      </c>
      <c r="F245" s="108">
        <f t="shared" si="41"/>
        <v>1608033.5399999991</v>
      </c>
    </row>
    <row r="246" spans="1:7" ht="34.950000000000003" customHeight="1" x14ac:dyDescent="0.25">
      <c r="A246" s="109" t="s">
        <v>155</v>
      </c>
      <c r="B246" s="97" t="s">
        <v>141</v>
      </c>
      <c r="C246" s="110" t="s">
        <v>392</v>
      </c>
      <c r="D246" s="63">
        <f>D247+D248+D249+D250</f>
        <v>6354693.6099999994</v>
      </c>
      <c r="E246" s="63">
        <f t="shared" ref="E246" si="52">E247+E248+E249+E250</f>
        <v>4746660.07</v>
      </c>
      <c r="F246" s="108">
        <f t="shared" si="41"/>
        <v>1608033.5399999991</v>
      </c>
    </row>
    <row r="247" spans="1:7" ht="32.4" customHeight="1" x14ac:dyDescent="0.25">
      <c r="A247" s="109" t="s">
        <v>157</v>
      </c>
      <c r="B247" s="97" t="s">
        <v>141</v>
      </c>
      <c r="C247" s="110" t="s">
        <v>393</v>
      </c>
      <c r="D247" s="63">
        <v>4742880.68</v>
      </c>
      <c r="E247" s="144">
        <v>3393321.45</v>
      </c>
      <c r="F247" s="108">
        <f t="shared" si="41"/>
        <v>1349559.2299999995</v>
      </c>
    </row>
    <row r="248" spans="1:7" ht="49.2" customHeight="1" x14ac:dyDescent="0.25">
      <c r="A248" s="109" t="s">
        <v>159</v>
      </c>
      <c r="B248" s="97" t="s">
        <v>141</v>
      </c>
      <c r="C248" s="110" t="s">
        <v>394</v>
      </c>
      <c r="D248" s="144">
        <v>64432.2</v>
      </c>
      <c r="E248" s="144">
        <v>62510.2</v>
      </c>
      <c r="F248" s="108">
        <f t="shared" si="41"/>
        <v>1922</v>
      </c>
    </row>
    <row r="249" spans="1:7" ht="60.6" customHeight="1" x14ac:dyDescent="0.25">
      <c r="A249" s="109" t="s">
        <v>238</v>
      </c>
      <c r="B249" s="97" t="s">
        <v>141</v>
      </c>
      <c r="C249" s="110" t="s">
        <v>395</v>
      </c>
      <c r="D249" s="63">
        <v>5000</v>
      </c>
      <c r="E249" s="63">
        <v>0</v>
      </c>
      <c r="F249" s="108">
        <f t="shared" si="41"/>
        <v>5000</v>
      </c>
    </row>
    <row r="250" spans="1:7" ht="50.4" customHeight="1" x14ac:dyDescent="0.25">
      <c r="A250" s="109" t="s">
        <v>161</v>
      </c>
      <c r="B250" s="97" t="s">
        <v>141</v>
      </c>
      <c r="C250" s="110" t="s">
        <v>396</v>
      </c>
      <c r="D250" s="144">
        <v>1542380.73</v>
      </c>
      <c r="E250" s="144">
        <v>1290828.42</v>
      </c>
      <c r="F250" s="108">
        <f t="shared" si="41"/>
        <v>251552.31000000006</v>
      </c>
    </row>
    <row r="251" spans="1:7" ht="39.6" customHeight="1" x14ac:dyDescent="0.25">
      <c r="A251" s="109" t="s">
        <v>163</v>
      </c>
      <c r="B251" s="97" t="s">
        <v>141</v>
      </c>
      <c r="C251" s="110" t="s">
        <v>397</v>
      </c>
      <c r="D251" s="63">
        <f>D252</f>
        <v>108221</v>
      </c>
      <c r="E251" s="63">
        <f>E252</f>
        <v>53408.14</v>
      </c>
      <c r="F251" s="108">
        <f t="shared" si="41"/>
        <v>54812.86</v>
      </c>
    </row>
    <row r="252" spans="1:7" ht="38.4" customHeight="1" x14ac:dyDescent="0.25">
      <c r="A252" s="109" t="s">
        <v>165</v>
      </c>
      <c r="B252" s="97" t="s">
        <v>141</v>
      </c>
      <c r="C252" s="110" t="s">
        <v>398</v>
      </c>
      <c r="D252" s="63">
        <f>D253+D254</f>
        <v>108221</v>
      </c>
      <c r="E252" s="63">
        <f>E253+E254</f>
        <v>53408.14</v>
      </c>
      <c r="F252" s="108">
        <f t="shared" si="41"/>
        <v>54812.86</v>
      </c>
    </row>
    <row r="253" spans="1:7" ht="37.200000000000003" customHeight="1" x14ac:dyDescent="0.25">
      <c r="A253" s="109" t="s">
        <v>167</v>
      </c>
      <c r="B253" s="97" t="s">
        <v>141</v>
      </c>
      <c r="C253" s="110" t="s">
        <v>399</v>
      </c>
      <c r="D253" s="63">
        <v>68960</v>
      </c>
      <c r="E253" s="144">
        <v>38060.76</v>
      </c>
      <c r="F253" s="108">
        <f t="shared" si="41"/>
        <v>30899.239999999998</v>
      </c>
    </row>
    <row r="254" spans="1:7" ht="22.2" customHeight="1" x14ac:dyDescent="0.25">
      <c r="A254" s="109" t="s">
        <v>169</v>
      </c>
      <c r="B254" s="97" t="s">
        <v>141</v>
      </c>
      <c r="C254" s="110" t="s">
        <v>400</v>
      </c>
      <c r="D254" s="63">
        <v>39261</v>
      </c>
      <c r="E254" s="63">
        <v>15347.38</v>
      </c>
      <c r="F254" s="108">
        <f t="shared" si="41"/>
        <v>23913.620000000003</v>
      </c>
    </row>
    <row r="255" spans="1:7" ht="40.200000000000003" customHeight="1" x14ac:dyDescent="0.25">
      <c r="A255" s="109" t="s">
        <v>308</v>
      </c>
      <c r="B255" s="97" t="s">
        <v>141</v>
      </c>
      <c r="C255" s="110" t="s">
        <v>601</v>
      </c>
      <c r="D255" s="63">
        <f>D256</f>
        <v>148991364.41</v>
      </c>
      <c r="E255" s="63">
        <f>E256</f>
        <v>105738105.76000001</v>
      </c>
      <c r="F255" s="108">
        <f t="shared" si="41"/>
        <v>43253258.649999991</v>
      </c>
    </row>
    <row r="256" spans="1:7" ht="22.2" customHeight="1" x14ac:dyDescent="0.25">
      <c r="A256" s="109" t="s">
        <v>310</v>
      </c>
      <c r="B256" s="97" t="s">
        <v>141</v>
      </c>
      <c r="C256" s="110" t="s">
        <v>602</v>
      </c>
      <c r="D256" s="63">
        <f>D257</f>
        <v>148991364.41</v>
      </c>
      <c r="E256" s="63">
        <f>E257</f>
        <v>105738105.76000001</v>
      </c>
      <c r="F256" s="108">
        <f t="shared" si="41"/>
        <v>43253258.649999991</v>
      </c>
    </row>
    <row r="257" spans="1:6" ht="41.4" customHeight="1" x14ac:dyDescent="0.25">
      <c r="A257" s="109" t="s">
        <v>312</v>
      </c>
      <c r="B257" s="97" t="s">
        <v>141</v>
      </c>
      <c r="C257" s="110" t="s">
        <v>603</v>
      </c>
      <c r="D257" s="144">
        <v>148991364.41</v>
      </c>
      <c r="E257" s="144">
        <v>105738105.76000001</v>
      </c>
      <c r="F257" s="108">
        <f t="shared" si="41"/>
        <v>43253258.649999991</v>
      </c>
    </row>
    <row r="258" spans="1:6" ht="41.4" customHeight="1" x14ac:dyDescent="0.25">
      <c r="A258" s="109" t="s">
        <v>264</v>
      </c>
      <c r="B258" s="97" t="s">
        <v>141</v>
      </c>
      <c r="C258" s="110" t="s">
        <v>401</v>
      </c>
      <c r="D258" s="63">
        <f>D259</f>
        <v>1508422.8</v>
      </c>
      <c r="E258" s="63">
        <f>E259</f>
        <v>836026.2</v>
      </c>
      <c r="F258" s="108">
        <f t="shared" si="41"/>
        <v>672396.60000000009</v>
      </c>
    </row>
    <row r="259" spans="1:6" ht="42" customHeight="1" x14ac:dyDescent="0.25">
      <c r="A259" s="109" t="s">
        <v>359</v>
      </c>
      <c r="B259" s="97" t="s">
        <v>141</v>
      </c>
      <c r="C259" s="110" t="s">
        <v>402</v>
      </c>
      <c r="D259" s="63">
        <f>D260</f>
        <v>1508422.8</v>
      </c>
      <c r="E259" s="63">
        <f>E260</f>
        <v>836026.2</v>
      </c>
      <c r="F259" s="108">
        <f t="shared" si="41"/>
        <v>672396.60000000009</v>
      </c>
    </row>
    <row r="260" spans="1:6" ht="28.2" customHeight="1" x14ac:dyDescent="0.25">
      <c r="A260" s="109" t="s">
        <v>361</v>
      </c>
      <c r="B260" s="97" t="s">
        <v>141</v>
      </c>
      <c r="C260" s="110" t="s">
        <v>403</v>
      </c>
      <c r="D260" s="63">
        <v>1508422.8</v>
      </c>
      <c r="E260" s="144">
        <v>836026.2</v>
      </c>
      <c r="F260" s="108">
        <f t="shared" si="41"/>
        <v>672396.60000000009</v>
      </c>
    </row>
    <row r="261" spans="1:6" ht="13.2" x14ac:dyDescent="0.25">
      <c r="A261" s="109" t="s">
        <v>171</v>
      </c>
      <c r="B261" s="97" t="s">
        <v>141</v>
      </c>
      <c r="C261" s="110" t="s">
        <v>404</v>
      </c>
      <c r="D261" s="63">
        <f>D262</f>
        <v>4917.08</v>
      </c>
      <c r="E261" s="63">
        <f>E262</f>
        <v>2337.66</v>
      </c>
      <c r="F261" s="108">
        <f t="shared" si="41"/>
        <v>2579.42</v>
      </c>
    </row>
    <row r="262" spans="1:6" ht="22.2" customHeight="1" x14ac:dyDescent="0.25">
      <c r="A262" s="109" t="s">
        <v>177</v>
      </c>
      <c r="B262" s="97" t="s">
        <v>141</v>
      </c>
      <c r="C262" s="110" t="s">
        <v>405</v>
      </c>
      <c r="D262" s="63">
        <f>D263+D264</f>
        <v>4917.08</v>
      </c>
      <c r="E262" s="63">
        <f>E263+E264</f>
        <v>2337.66</v>
      </c>
      <c r="F262" s="108">
        <f t="shared" si="41"/>
        <v>2579.42</v>
      </c>
    </row>
    <row r="263" spans="1:6" ht="19.2" customHeight="1" x14ac:dyDescent="0.25">
      <c r="A263" s="109" t="s">
        <v>181</v>
      </c>
      <c r="B263" s="97" t="s">
        <v>141</v>
      </c>
      <c r="C263" s="110" t="s">
        <v>406</v>
      </c>
      <c r="D263" s="63">
        <v>1278.08</v>
      </c>
      <c r="E263" s="63">
        <v>0</v>
      </c>
      <c r="F263" s="108">
        <f t="shared" si="41"/>
        <v>1278.08</v>
      </c>
    </row>
    <row r="264" spans="1:6" ht="19.2" customHeight="1" x14ac:dyDescent="0.25">
      <c r="A264" s="109" t="s">
        <v>183</v>
      </c>
      <c r="B264" s="97" t="s">
        <v>141</v>
      </c>
      <c r="C264" s="110" t="s">
        <v>709</v>
      </c>
      <c r="D264" s="63">
        <v>3639</v>
      </c>
      <c r="E264" s="63">
        <v>2337.66</v>
      </c>
      <c r="F264" s="108">
        <f t="shared" ref="F264" si="53">D264-E264</f>
        <v>1301.3400000000001</v>
      </c>
    </row>
    <row r="265" spans="1:6" ht="19.8" customHeight="1" x14ac:dyDescent="0.25">
      <c r="A265" s="102" t="s">
        <v>407</v>
      </c>
      <c r="B265" s="98" t="s">
        <v>141</v>
      </c>
      <c r="C265" s="103" t="s">
        <v>408</v>
      </c>
      <c r="D265" s="104">
        <f>D266+D269+D275+D272</f>
        <v>72836527.150000006</v>
      </c>
      <c r="E265" s="104">
        <f>E266+E269+E275+E272</f>
        <v>54824098.149999999</v>
      </c>
      <c r="F265" s="108">
        <f t="shared" si="41"/>
        <v>18012429.000000007</v>
      </c>
    </row>
    <row r="266" spans="1:6" ht="72.599999999999994" customHeight="1" x14ac:dyDescent="0.25">
      <c r="A266" s="109" t="s">
        <v>145</v>
      </c>
      <c r="B266" s="97" t="s">
        <v>141</v>
      </c>
      <c r="C266" s="110" t="s">
        <v>409</v>
      </c>
      <c r="D266" s="63">
        <f>D267</f>
        <v>50000</v>
      </c>
      <c r="E266" s="63">
        <f>E267</f>
        <v>0</v>
      </c>
      <c r="F266" s="108">
        <f t="shared" si="41"/>
        <v>50000</v>
      </c>
    </row>
    <row r="267" spans="1:6" ht="33" customHeight="1" x14ac:dyDescent="0.25">
      <c r="A267" s="109" t="s">
        <v>155</v>
      </c>
      <c r="B267" s="97" t="s">
        <v>141</v>
      </c>
      <c r="C267" s="110" t="s">
        <v>410</v>
      </c>
      <c r="D267" s="63">
        <f>D268</f>
        <v>50000</v>
      </c>
      <c r="E267" s="63">
        <f>E268</f>
        <v>0</v>
      </c>
      <c r="F267" s="108">
        <f t="shared" si="41"/>
        <v>50000</v>
      </c>
    </row>
    <row r="268" spans="1:6" ht="60" customHeight="1" x14ac:dyDescent="0.25">
      <c r="A268" s="109" t="s">
        <v>238</v>
      </c>
      <c r="B268" s="97" t="s">
        <v>141</v>
      </c>
      <c r="C268" s="110" t="s">
        <v>411</v>
      </c>
      <c r="D268" s="63">
        <f>D297</f>
        <v>50000</v>
      </c>
      <c r="E268" s="63">
        <f>E297</f>
        <v>0</v>
      </c>
      <c r="F268" s="108">
        <f t="shared" si="41"/>
        <v>50000</v>
      </c>
    </row>
    <row r="269" spans="1:6" ht="37.200000000000003" customHeight="1" x14ac:dyDescent="0.25">
      <c r="A269" s="109" t="s">
        <v>163</v>
      </c>
      <c r="B269" s="97" t="s">
        <v>141</v>
      </c>
      <c r="C269" s="110" t="s">
        <v>412</v>
      </c>
      <c r="D269" s="63">
        <f>D282+D298</f>
        <v>774983.98</v>
      </c>
      <c r="E269" s="63">
        <f>E282+E298</f>
        <v>677906.77</v>
      </c>
      <c r="F269" s="108">
        <f t="shared" si="41"/>
        <v>97077.209999999963</v>
      </c>
    </row>
    <row r="270" spans="1:6" ht="39" customHeight="1" x14ac:dyDescent="0.25">
      <c r="A270" s="109" t="s">
        <v>165</v>
      </c>
      <c r="B270" s="97" t="s">
        <v>141</v>
      </c>
      <c r="C270" s="110" t="s">
        <v>413</v>
      </c>
      <c r="D270" s="63">
        <f t="shared" ref="D270:E270" si="54">D283+D299</f>
        <v>774983.98</v>
      </c>
      <c r="E270" s="63">
        <f t="shared" si="54"/>
        <v>677906.77</v>
      </c>
      <c r="F270" s="108">
        <f t="shared" si="41"/>
        <v>97077.209999999963</v>
      </c>
    </row>
    <row r="271" spans="1:6" ht="21" customHeight="1" x14ac:dyDescent="0.25">
      <c r="A271" s="109" t="s">
        <v>169</v>
      </c>
      <c r="B271" s="97" t="s">
        <v>141</v>
      </c>
      <c r="C271" s="110" t="s">
        <v>414</v>
      </c>
      <c r="D271" s="63">
        <f t="shared" ref="D271:E271" si="55">D284+D300</f>
        <v>774983.98</v>
      </c>
      <c r="E271" s="63">
        <f t="shared" si="55"/>
        <v>677906.77</v>
      </c>
      <c r="F271" s="108">
        <f t="shared" si="41"/>
        <v>97077.209999999963</v>
      </c>
    </row>
    <row r="272" spans="1:6" ht="36" customHeight="1" x14ac:dyDescent="0.25">
      <c r="A272" s="109" t="s">
        <v>308</v>
      </c>
      <c r="B272" s="97" t="s">
        <v>141</v>
      </c>
      <c r="C272" s="110" t="s">
        <v>713</v>
      </c>
      <c r="D272" s="63">
        <f t="shared" ref="D272:E274" si="56">D285</f>
        <v>23766599.84</v>
      </c>
      <c r="E272" s="63">
        <f t="shared" si="56"/>
        <v>22633496.719999999</v>
      </c>
      <c r="F272" s="108">
        <f>D272-E272</f>
        <v>1133103.120000001</v>
      </c>
    </row>
    <row r="273" spans="1:6" ht="21" customHeight="1" x14ac:dyDescent="0.25">
      <c r="A273" s="109" t="s">
        <v>310</v>
      </c>
      <c r="B273" s="97" t="s">
        <v>141</v>
      </c>
      <c r="C273" s="110" t="s">
        <v>714</v>
      </c>
      <c r="D273" s="63">
        <f t="shared" si="56"/>
        <v>23766599.84</v>
      </c>
      <c r="E273" s="63">
        <f t="shared" si="56"/>
        <v>22633496.719999999</v>
      </c>
      <c r="F273" s="108">
        <f t="shared" ref="F273:F274" si="57">D273-E273</f>
        <v>1133103.120000001</v>
      </c>
    </row>
    <row r="274" spans="1:6" ht="42.6" customHeight="1" x14ac:dyDescent="0.25">
      <c r="A274" s="109" t="s">
        <v>312</v>
      </c>
      <c r="B274" s="97" t="s">
        <v>141</v>
      </c>
      <c r="C274" s="110" t="s">
        <v>715</v>
      </c>
      <c r="D274" s="63">
        <f t="shared" si="56"/>
        <v>23766599.84</v>
      </c>
      <c r="E274" s="63">
        <f t="shared" si="56"/>
        <v>22633496.719999999</v>
      </c>
      <c r="F274" s="108">
        <f t="shared" si="57"/>
        <v>1133103.120000001</v>
      </c>
    </row>
    <row r="275" spans="1:6" ht="47.4" customHeight="1" x14ac:dyDescent="0.25">
      <c r="A275" s="109" t="s">
        <v>264</v>
      </c>
      <c r="B275" s="97" t="s">
        <v>141</v>
      </c>
      <c r="C275" s="110" t="s">
        <v>415</v>
      </c>
      <c r="D275" s="63">
        <f t="shared" ref="D275:E280" si="58">D288</f>
        <v>48244943.330000006</v>
      </c>
      <c r="E275" s="63">
        <f t="shared" ref="E275" si="59">E288</f>
        <v>31512694.66</v>
      </c>
      <c r="F275" s="108">
        <f t="shared" si="41"/>
        <v>16732248.670000006</v>
      </c>
    </row>
    <row r="276" spans="1:6" ht="17.399999999999999" customHeight="1" x14ac:dyDescent="0.25">
      <c r="A276" s="109" t="s">
        <v>266</v>
      </c>
      <c r="B276" s="97" t="s">
        <v>141</v>
      </c>
      <c r="C276" s="110" t="s">
        <v>416</v>
      </c>
      <c r="D276" s="63">
        <f t="shared" si="58"/>
        <v>47830411.660000004</v>
      </c>
      <c r="E276" s="63">
        <f t="shared" ref="E276" si="60">E289</f>
        <v>31198162.989999998</v>
      </c>
      <c r="F276" s="108">
        <f t="shared" si="41"/>
        <v>16632248.670000006</v>
      </c>
    </row>
    <row r="277" spans="1:6" ht="59.4" customHeight="1" x14ac:dyDescent="0.25">
      <c r="A277" s="109" t="s">
        <v>316</v>
      </c>
      <c r="B277" s="97" t="s">
        <v>141</v>
      </c>
      <c r="C277" s="110" t="s">
        <v>417</v>
      </c>
      <c r="D277" s="63">
        <f t="shared" si="58"/>
        <v>45072737.390000001</v>
      </c>
      <c r="E277" s="63">
        <f t="shared" ref="E277" si="61">E290</f>
        <v>28992067.989999998</v>
      </c>
      <c r="F277" s="108">
        <f t="shared" si="41"/>
        <v>16080669.400000002</v>
      </c>
    </row>
    <row r="278" spans="1:6" ht="28.2" customHeight="1" x14ac:dyDescent="0.25">
      <c r="A278" s="109" t="s">
        <v>268</v>
      </c>
      <c r="B278" s="97" t="s">
        <v>141</v>
      </c>
      <c r="C278" s="110" t="s">
        <v>418</v>
      </c>
      <c r="D278" s="63">
        <f t="shared" si="58"/>
        <v>2757674.27</v>
      </c>
      <c r="E278" s="63">
        <f t="shared" ref="E278" si="62">E291</f>
        <v>2206095</v>
      </c>
      <c r="F278" s="108">
        <f t="shared" si="41"/>
        <v>551579.27</v>
      </c>
    </row>
    <row r="279" spans="1:6" ht="38.4" customHeight="1" x14ac:dyDescent="0.25">
      <c r="A279" s="109" t="s">
        <v>359</v>
      </c>
      <c r="B279" s="97" t="s">
        <v>141</v>
      </c>
      <c r="C279" s="110" t="s">
        <v>419</v>
      </c>
      <c r="D279" s="63">
        <f t="shared" si="58"/>
        <v>414531.67</v>
      </c>
      <c r="E279" s="63">
        <f t="shared" si="58"/>
        <v>314531.67</v>
      </c>
      <c r="F279" s="108">
        <f t="shared" si="41"/>
        <v>100000</v>
      </c>
    </row>
    <row r="280" spans="1:6" ht="39.6" customHeight="1" x14ac:dyDescent="0.25">
      <c r="A280" s="109" t="s">
        <v>361</v>
      </c>
      <c r="B280" s="97" t="s">
        <v>141</v>
      </c>
      <c r="C280" s="110" t="s">
        <v>420</v>
      </c>
      <c r="D280" s="63">
        <f t="shared" si="58"/>
        <v>414531.67</v>
      </c>
      <c r="E280" s="63">
        <f t="shared" si="58"/>
        <v>314531.67</v>
      </c>
      <c r="F280" s="108">
        <f t="shared" si="41"/>
        <v>100000</v>
      </c>
    </row>
    <row r="281" spans="1:6" ht="15.75" customHeight="1" x14ac:dyDescent="0.25">
      <c r="A281" s="102" t="s">
        <v>421</v>
      </c>
      <c r="B281" s="98" t="s">
        <v>141</v>
      </c>
      <c r="C281" s="103" t="s">
        <v>422</v>
      </c>
      <c r="D281" s="104">
        <f>D282+D285+D288</f>
        <v>72736527.150000006</v>
      </c>
      <c r="E281" s="104">
        <f>E282+E285+E288</f>
        <v>54786248.149999999</v>
      </c>
      <c r="F281" s="108">
        <f t="shared" si="41"/>
        <v>17950279.000000007</v>
      </c>
    </row>
    <row r="282" spans="1:6" ht="45" customHeight="1" x14ac:dyDescent="0.25">
      <c r="A282" s="109" t="s">
        <v>163</v>
      </c>
      <c r="B282" s="97" t="s">
        <v>141</v>
      </c>
      <c r="C282" s="110" t="s">
        <v>423</v>
      </c>
      <c r="D282" s="63">
        <f>D283</f>
        <v>724983.98</v>
      </c>
      <c r="E282" s="63">
        <f>E283</f>
        <v>640056.77</v>
      </c>
      <c r="F282" s="108">
        <f t="shared" si="41"/>
        <v>84927.209999999963</v>
      </c>
    </row>
    <row r="283" spans="1:6" ht="39.6" customHeight="1" x14ac:dyDescent="0.25">
      <c r="A283" s="109" t="s">
        <v>165</v>
      </c>
      <c r="B283" s="97" t="s">
        <v>141</v>
      </c>
      <c r="C283" s="110" t="s">
        <v>424</v>
      </c>
      <c r="D283" s="63">
        <f>D284</f>
        <v>724983.98</v>
      </c>
      <c r="E283" s="63">
        <f>E284</f>
        <v>640056.77</v>
      </c>
      <c r="F283" s="108">
        <f t="shared" si="41"/>
        <v>84927.209999999963</v>
      </c>
    </row>
    <row r="284" spans="1:6" ht="24" customHeight="1" x14ac:dyDescent="0.25">
      <c r="A284" s="109" t="s">
        <v>169</v>
      </c>
      <c r="B284" s="97" t="s">
        <v>141</v>
      </c>
      <c r="C284" s="110" t="s">
        <v>425</v>
      </c>
      <c r="D284" s="144">
        <v>724983.98</v>
      </c>
      <c r="E284" s="63">
        <v>640056.77</v>
      </c>
      <c r="F284" s="108">
        <f t="shared" ref="F284:F351" si="63">D284-E284</f>
        <v>84927.209999999963</v>
      </c>
    </row>
    <row r="285" spans="1:6" ht="39" customHeight="1" x14ac:dyDescent="0.25">
      <c r="A285" s="109" t="s">
        <v>308</v>
      </c>
      <c r="B285" s="97" t="s">
        <v>141</v>
      </c>
      <c r="C285" s="110" t="s">
        <v>710</v>
      </c>
      <c r="D285" s="63">
        <f>D286</f>
        <v>23766599.84</v>
      </c>
      <c r="E285" s="63">
        <f>E286</f>
        <v>22633496.719999999</v>
      </c>
      <c r="F285" s="108">
        <f t="shared" si="63"/>
        <v>1133103.120000001</v>
      </c>
    </row>
    <row r="286" spans="1:6" ht="24" customHeight="1" x14ac:dyDescent="0.25">
      <c r="A286" s="109" t="s">
        <v>310</v>
      </c>
      <c r="B286" s="97" t="s">
        <v>141</v>
      </c>
      <c r="C286" s="110" t="s">
        <v>711</v>
      </c>
      <c r="D286" s="63">
        <f>D287</f>
        <v>23766599.84</v>
      </c>
      <c r="E286" s="63">
        <f>E287</f>
        <v>22633496.719999999</v>
      </c>
      <c r="F286" s="108">
        <f t="shared" si="63"/>
        <v>1133103.120000001</v>
      </c>
    </row>
    <row r="287" spans="1:6" ht="44.4" customHeight="1" x14ac:dyDescent="0.25">
      <c r="A287" s="109" t="s">
        <v>312</v>
      </c>
      <c r="B287" s="97" t="s">
        <v>141</v>
      </c>
      <c r="C287" s="110" t="s">
        <v>712</v>
      </c>
      <c r="D287" s="144">
        <v>23766599.84</v>
      </c>
      <c r="E287" s="63">
        <v>22633496.719999999</v>
      </c>
      <c r="F287" s="108">
        <f t="shared" si="63"/>
        <v>1133103.120000001</v>
      </c>
    </row>
    <row r="288" spans="1:6" ht="34.200000000000003" customHeight="1" x14ac:dyDescent="0.25">
      <c r="A288" s="109" t="s">
        <v>264</v>
      </c>
      <c r="B288" s="97" t="s">
        <v>141</v>
      </c>
      <c r="C288" s="110" t="s">
        <v>426</v>
      </c>
      <c r="D288" s="63">
        <f>D289+D292</f>
        <v>48244943.330000006</v>
      </c>
      <c r="E288" s="63">
        <f>E289+E292</f>
        <v>31512694.66</v>
      </c>
      <c r="F288" s="108">
        <f t="shared" si="63"/>
        <v>16732248.670000006</v>
      </c>
    </row>
    <row r="289" spans="1:6" ht="20.399999999999999" customHeight="1" x14ac:dyDescent="0.25">
      <c r="A289" s="109" t="s">
        <v>266</v>
      </c>
      <c r="B289" s="97" t="s">
        <v>141</v>
      </c>
      <c r="C289" s="110" t="s">
        <v>427</v>
      </c>
      <c r="D289" s="144">
        <f>D290+D291</f>
        <v>47830411.660000004</v>
      </c>
      <c r="E289" s="144">
        <f>E290+E291</f>
        <v>31198162.989999998</v>
      </c>
      <c r="F289" s="108">
        <f t="shared" si="63"/>
        <v>16632248.670000006</v>
      </c>
    </row>
    <row r="290" spans="1:6" ht="59.4" customHeight="1" x14ac:dyDescent="0.25">
      <c r="A290" s="109" t="s">
        <v>316</v>
      </c>
      <c r="B290" s="97" t="s">
        <v>141</v>
      </c>
      <c r="C290" s="110" t="s">
        <v>428</v>
      </c>
      <c r="D290" s="163">
        <v>45072737.390000001</v>
      </c>
      <c r="E290" s="163">
        <v>28992067.989999998</v>
      </c>
      <c r="F290" s="108">
        <f t="shared" si="63"/>
        <v>16080669.400000002</v>
      </c>
    </row>
    <row r="291" spans="1:6" ht="26.4" customHeight="1" x14ac:dyDescent="0.25">
      <c r="A291" s="109" t="s">
        <v>268</v>
      </c>
      <c r="B291" s="97" t="s">
        <v>141</v>
      </c>
      <c r="C291" s="110" t="s">
        <v>429</v>
      </c>
      <c r="D291" s="63">
        <v>2757674.27</v>
      </c>
      <c r="E291" s="144">
        <v>2206095</v>
      </c>
      <c r="F291" s="108">
        <f t="shared" si="63"/>
        <v>551579.27</v>
      </c>
    </row>
    <row r="292" spans="1:6" ht="34.200000000000003" customHeight="1" x14ac:dyDescent="0.25">
      <c r="A292" s="109" t="s">
        <v>359</v>
      </c>
      <c r="B292" s="97" t="s">
        <v>141</v>
      </c>
      <c r="C292" s="110" t="s">
        <v>430</v>
      </c>
      <c r="D292" s="63">
        <f>D293</f>
        <v>414531.67</v>
      </c>
      <c r="E292" s="63">
        <f>E293</f>
        <v>314531.67</v>
      </c>
      <c r="F292" s="108">
        <f t="shared" si="63"/>
        <v>100000</v>
      </c>
    </row>
    <row r="293" spans="1:6" ht="27.6" customHeight="1" x14ac:dyDescent="0.25">
      <c r="A293" s="109" t="s">
        <v>361</v>
      </c>
      <c r="B293" s="97" t="s">
        <v>141</v>
      </c>
      <c r="C293" s="110" t="s">
        <v>431</v>
      </c>
      <c r="D293" s="144">
        <v>414531.67</v>
      </c>
      <c r="E293" s="144">
        <v>314531.67</v>
      </c>
      <c r="F293" s="108">
        <f t="shared" si="63"/>
        <v>100000</v>
      </c>
    </row>
    <row r="294" spans="1:6" ht="28.2" customHeight="1" x14ac:dyDescent="0.25">
      <c r="A294" s="102" t="s">
        <v>432</v>
      </c>
      <c r="B294" s="98" t="s">
        <v>141</v>
      </c>
      <c r="C294" s="103" t="s">
        <v>433</v>
      </c>
      <c r="D294" s="104">
        <f>D295+D298</f>
        <v>100000</v>
      </c>
      <c r="E294" s="104">
        <f>E295+E298</f>
        <v>37850</v>
      </c>
      <c r="F294" s="108">
        <f t="shared" si="63"/>
        <v>62150</v>
      </c>
    </row>
    <row r="295" spans="1:6" ht="70.2" customHeight="1" x14ac:dyDescent="0.25">
      <c r="A295" s="109" t="s">
        <v>145</v>
      </c>
      <c r="B295" s="97" t="s">
        <v>141</v>
      </c>
      <c r="C295" s="110" t="s">
        <v>434</v>
      </c>
      <c r="D295" s="63">
        <f>D296</f>
        <v>50000</v>
      </c>
      <c r="E295" s="63">
        <v>0</v>
      </c>
      <c r="F295" s="108">
        <f t="shared" si="63"/>
        <v>50000</v>
      </c>
    </row>
    <row r="296" spans="1:6" ht="33" customHeight="1" x14ac:dyDescent="0.25">
      <c r="A296" s="109" t="s">
        <v>155</v>
      </c>
      <c r="B296" s="97" t="s">
        <v>141</v>
      </c>
      <c r="C296" s="110" t="s">
        <v>435</v>
      </c>
      <c r="D296" s="63">
        <f>D297</f>
        <v>50000</v>
      </c>
      <c r="E296" s="63">
        <v>0</v>
      </c>
      <c r="F296" s="108">
        <f t="shared" si="63"/>
        <v>50000</v>
      </c>
    </row>
    <row r="297" spans="1:6" ht="61.8" customHeight="1" x14ac:dyDescent="0.25">
      <c r="A297" s="109" t="s">
        <v>238</v>
      </c>
      <c r="B297" s="97" t="s">
        <v>141</v>
      </c>
      <c r="C297" s="110" t="s">
        <v>436</v>
      </c>
      <c r="D297" s="63">
        <v>50000</v>
      </c>
      <c r="E297" s="63">
        <v>0</v>
      </c>
      <c r="F297" s="108">
        <f t="shared" si="63"/>
        <v>50000</v>
      </c>
    </row>
    <row r="298" spans="1:6" ht="34.200000000000003" customHeight="1" x14ac:dyDescent="0.25">
      <c r="A298" s="109" t="s">
        <v>163</v>
      </c>
      <c r="B298" s="97" t="s">
        <v>141</v>
      </c>
      <c r="C298" s="110" t="s">
        <v>827</v>
      </c>
      <c r="D298" s="63">
        <f>D299</f>
        <v>50000</v>
      </c>
      <c r="E298" s="63">
        <f>E299</f>
        <v>37850</v>
      </c>
      <c r="F298" s="108">
        <f t="shared" si="63"/>
        <v>12150</v>
      </c>
    </row>
    <row r="299" spans="1:6" ht="42" customHeight="1" x14ac:dyDescent="0.25">
      <c r="A299" s="109" t="s">
        <v>165</v>
      </c>
      <c r="B299" s="97" t="s">
        <v>141</v>
      </c>
      <c r="C299" s="110" t="s">
        <v>828</v>
      </c>
      <c r="D299" s="63">
        <f>D300</f>
        <v>50000</v>
      </c>
      <c r="E299" s="63">
        <f>E300</f>
        <v>37850</v>
      </c>
      <c r="F299" s="108">
        <f t="shared" si="63"/>
        <v>12150</v>
      </c>
    </row>
    <row r="300" spans="1:6" ht="25.8" customHeight="1" x14ac:dyDescent="0.25">
      <c r="A300" s="109" t="s">
        <v>169</v>
      </c>
      <c r="B300" s="97" t="s">
        <v>141</v>
      </c>
      <c r="C300" s="110" t="s">
        <v>829</v>
      </c>
      <c r="D300" s="63">
        <v>50000</v>
      </c>
      <c r="E300" s="63">
        <v>37850</v>
      </c>
      <c r="F300" s="108">
        <f t="shared" si="63"/>
        <v>12150</v>
      </c>
    </row>
    <row r="301" spans="1:6" ht="19.2" customHeight="1" x14ac:dyDescent="0.25">
      <c r="A301" s="102" t="s">
        <v>437</v>
      </c>
      <c r="B301" s="98" t="s">
        <v>141</v>
      </c>
      <c r="C301" s="103" t="s">
        <v>438</v>
      </c>
      <c r="D301" s="104">
        <f>D302+D305+D308+D315+D318</f>
        <v>19539183.370000001</v>
      </c>
      <c r="E301" s="104">
        <f>E302+E305+E308+E315+E318</f>
        <v>6587035.0099999998</v>
      </c>
      <c r="F301" s="108">
        <f t="shared" si="63"/>
        <v>12952148.360000001</v>
      </c>
    </row>
    <row r="302" spans="1:6" ht="70.2" customHeight="1" x14ac:dyDescent="0.25">
      <c r="A302" s="109" t="s">
        <v>145</v>
      </c>
      <c r="B302" s="97" t="s">
        <v>141</v>
      </c>
      <c r="C302" s="110" t="s">
        <v>439</v>
      </c>
      <c r="D302" s="63">
        <f>D341</f>
        <v>5000</v>
      </c>
      <c r="E302" s="63">
        <f>E341</f>
        <v>0</v>
      </c>
      <c r="F302" s="108">
        <f t="shared" si="63"/>
        <v>5000</v>
      </c>
    </row>
    <row r="303" spans="1:6" ht="26.4" customHeight="1" x14ac:dyDescent="0.25">
      <c r="A303" s="109" t="s">
        <v>155</v>
      </c>
      <c r="B303" s="97" t="s">
        <v>141</v>
      </c>
      <c r="C303" s="110" t="s">
        <v>440</v>
      </c>
      <c r="D303" s="63">
        <f>D304</f>
        <v>5000</v>
      </c>
      <c r="E303" s="63">
        <f>E304</f>
        <v>0</v>
      </c>
      <c r="F303" s="108">
        <f t="shared" si="63"/>
        <v>5000</v>
      </c>
    </row>
    <row r="304" spans="1:6" ht="69" customHeight="1" x14ac:dyDescent="0.25">
      <c r="A304" s="109" t="s">
        <v>238</v>
      </c>
      <c r="B304" s="97" t="s">
        <v>141</v>
      </c>
      <c r="C304" s="110" t="s">
        <v>441</v>
      </c>
      <c r="D304" s="63">
        <f>D343</f>
        <v>5000</v>
      </c>
      <c r="E304" s="63">
        <f>E343</f>
        <v>0</v>
      </c>
      <c r="F304" s="108">
        <f t="shared" si="63"/>
        <v>5000</v>
      </c>
    </row>
    <row r="305" spans="1:6" ht="39.6" customHeight="1" x14ac:dyDescent="0.25">
      <c r="A305" s="109" t="s">
        <v>163</v>
      </c>
      <c r="B305" s="97" t="s">
        <v>141</v>
      </c>
      <c r="C305" s="110" t="s">
        <v>442</v>
      </c>
      <c r="D305" s="63">
        <f t="shared" ref="D305:E306" si="64">D344</f>
        <v>632130</v>
      </c>
      <c r="E305" s="63">
        <f>E344</f>
        <v>297191.25</v>
      </c>
      <c r="F305" s="108">
        <f t="shared" si="63"/>
        <v>334938.75</v>
      </c>
    </row>
    <row r="306" spans="1:6" ht="37.200000000000003" customHeight="1" x14ac:dyDescent="0.25">
      <c r="A306" s="109" t="s">
        <v>165</v>
      </c>
      <c r="B306" s="97" t="s">
        <v>141</v>
      </c>
      <c r="C306" s="110" t="s">
        <v>443</v>
      </c>
      <c r="D306" s="63">
        <f t="shared" si="64"/>
        <v>632130</v>
      </c>
      <c r="E306" s="63">
        <f t="shared" si="64"/>
        <v>297191.25</v>
      </c>
      <c r="F306" s="108">
        <f t="shared" si="63"/>
        <v>334938.75</v>
      </c>
    </row>
    <row r="307" spans="1:6" ht="19.95" customHeight="1" x14ac:dyDescent="0.25">
      <c r="A307" s="109" t="s">
        <v>169</v>
      </c>
      <c r="B307" s="97" t="s">
        <v>141</v>
      </c>
      <c r="C307" s="110" t="s">
        <v>444</v>
      </c>
      <c r="D307" s="63">
        <f>D346</f>
        <v>632130</v>
      </c>
      <c r="E307" s="63">
        <f>E346</f>
        <v>297191.25</v>
      </c>
      <c r="F307" s="108">
        <f t="shared" si="63"/>
        <v>334938.75</v>
      </c>
    </row>
    <row r="308" spans="1:6" ht="27.6" customHeight="1" x14ac:dyDescent="0.25">
      <c r="A308" s="109" t="s">
        <v>445</v>
      </c>
      <c r="B308" s="97" t="s">
        <v>141</v>
      </c>
      <c r="C308" s="110" t="s">
        <v>446</v>
      </c>
      <c r="D308" s="63">
        <f>D309+D311+D314</f>
        <v>11142753.370000001</v>
      </c>
      <c r="E308" s="63">
        <f>E309+E311+E314</f>
        <v>5749643.7599999998</v>
      </c>
      <c r="F308" s="108">
        <f t="shared" si="63"/>
        <v>5393109.6100000013</v>
      </c>
    </row>
    <row r="309" spans="1:6" ht="29.4" customHeight="1" x14ac:dyDescent="0.25">
      <c r="A309" s="109" t="s">
        <v>447</v>
      </c>
      <c r="B309" s="97" t="s">
        <v>141</v>
      </c>
      <c r="C309" s="110" t="s">
        <v>448</v>
      </c>
      <c r="D309" s="63">
        <f>D323</f>
        <v>8557011.2400000002</v>
      </c>
      <c r="E309" s="63">
        <f>E310</f>
        <v>4777653.84</v>
      </c>
      <c r="F309" s="108">
        <f t="shared" si="63"/>
        <v>3779357.4000000004</v>
      </c>
    </row>
    <row r="310" spans="1:6" ht="30.6" customHeight="1" x14ac:dyDescent="0.25">
      <c r="A310" s="109" t="s">
        <v>449</v>
      </c>
      <c r="B310" s="97" t="s">
        <v>141</v>
      </c>
      <c r="C310" s="110" t="s">
        <v>450</v>
      </c>
      <c r="D310" s="63">
        <f>D324</f>
        <v>8557011.2400000002</v>
      </c>
      <c r="E310" s="63">
        <f>E324</f>
        <v>4777653.84</v>
      </c>
      <c r="F310" s="108">
        <f t="shared" si="63"/>
        <v>3779357.4000000004</v>
      </c>
    </row>
    <row r="311" spans="1:6" ht="29.4" customHeight="1" x14ac:dyDescent="0.25">
      <c r="A311" s="109" t="s">
        <v>451</v>
      </c>
      <c r="B311" s="97" t="s">
        <v>141</v>
      </c>
      <c r="C311" s="110" t="s">
        <v>452</v>
      </c>
      <c r="D311" s="63">
        <f>D327+D332</f>
        <v>2477742.13</v>
      </c>
      <c r="E311" s="63">
        <f>E327+E332</f>
        <v>928989.91999999993</v>
      </c>
      <c r="F311" s="108">
        <f t="shared" si="63"/>
        <v>1548752.21</v>
      </c>
    </row>
    <row r="312" spans="1:6" ht="37.200000000000003" customHeight="1" x14ac:dyDescent="0.25">
      <c r="A312" s="109" t="s">
        <v>453</v>
      </c>
      <c r="B312" s="97" t="s">
        <v>141</v>
      </c>
      <c r="C312" s="110" t="s">
        <v>454</v>
      </c>
      <c r="D312" s="63">
        <f>D328</f>
        <v>900000</v>
      </c>
      <c r="E312" s="63">
        <f>E328</f>
        <v>495827.12</v>
      </c>
      <c r="F312" s="108">
        <f t="shared" si="63"/>
        <v>404172.88</v>
      </c>
    </row>
    <row r="313" spans="1:6" ht="22.8" customHeight="1" x14ac:dyDescent="0.25">
      <c r="A313" s="109" t="s">
        <v>455</v>
      </c>
      <c r="B313" s="97" t="s">
        <v>141</v>
      </c>
      <c r="C313" s="110" t="s">
        <v>456</v>
      </c>
      <c r="D313" s="63">
        <f>D329+D333</f>
        <v>1577742.13</v>
      </c>
      <c r="E313" s="63">
        <f>E329+E333</f>
        <v>433162.8</v>
      </c>
      <c r="F313" s="108">
        <f t="shared" si="63"/>
        <v>1144579.3299999998</v>
      </c>
    </row>
    <row r="314" spans="1:6" ht="13.2" x14ac:dyDescent="0.25">
      <c r="A314" s="109" t="s">
        <v>457</v>
      </c>
      <c r="B314" s="97" t="s">
        <v>141</v>
      </c>
      <c r="C314" s="110" t="s">
        <v>458</v>
      </c>
      <c r="D314" s="63">
        <f>D348</f>
        <v>108000</v>
      </c>
      <c r="E314" s="63">
        <f>E348</f>
        <v>43000</v>
      </c>
      <c r="F314" s="108">
        <f t="shared" si="63"/>
        <v>65000</v>
      </c>
    </row>
    <row r="315" spans="1:6" ht="40.200000000000003" customHeight="1" x14ac:dyDescent="0.25">
      <c r="A315" s="109" t="s">
        <v>308</v>
      </c>
      <c r="B315" s="97" t="s">
        <v>141</v>
      </c>
      <c r="C315" s="110" t="s">
        <v>459</v>
      </c>
      <c r="D315" s="63">
        <f t="shared" ref="D315:E316" si="65">D334</f>
        <v>1701700</v>
      </c>
      <c r="E315" s="63">
        <f t="shared" si="65"/>
        <v>535000</v>
      </c>
      <c r="F315" s="108">
        <f t="shared" si="63"/>
        <v>1166700</v>
      </c>
    </row>
    <row r="316" spans="1:6" ht="13.2" x14ac:dyDescent="0.25">
      <c r="A316" s="109" t="s">
        <v>310</v>
      </c>
      <c r="B316" s="97" t="s">
        <v>141</v>
      </c>
      <c r="C316" s="110" t="s">
        <v>460</v>
      </c>
      <c r="D316" s="63">
        <f t="shared" si="65"/>
        <v>1701700</v>
      </c>
      <c r="E316" s="63">
        <f t="shared" si="65"/>
        <v>535000</v>
      </c>
      <c r="F316" s="108">
        <f t="shared" si="63"/>
        <v>1166700</v>
      </c>
    </row>
    <row r="317" spans="1:6" ht="52.2" customHeight="1" x14ac:dyDescent="0.25">
      <c r="A317" s="109" t="s">
        <v>461</v>
      </c>
      <c r="B317" s="97" t="s">
        <v>141</v>
      </c>
      <c r="C317" s="110" t="s">
        <v>462</v>
      </c>
      <c r="D317" s="63">
        <f>D336</f>
        <v>1701700</v>
      </c>
      <c r="E317" s="63">
        <f>E336</f>
        <v>535000</v>
      </c>
      <c r="F317" s="108">
        <f t="shared" si="63"/>
        <v>1166700</v>
      </c>
    </row>
    <row r="318" spans="1:6" ht="40.950000000000003" customHeight="1" x14ac:dyDescent="0.25">
      <c r="A318" s="109" t="s">
        <v>264</v>
      </c>
      <c r="B318" s="97" t="s">
        <v>141</v>
      </c>
      <c r="C318" s="110" t="s">
        <v>463</v>
      </c>
      <c r="D318" s="63">
        <f t="shared" ref="D318:E320" si="66">D337+D349</f>
        <v>6057600</v>
      </c>
      <c r="E318" s="63">
        <f t="shared" si="66"/>
        <v>5200</v>
      </c>
      <c r="F318" s="108">
        <f t="shared" si="63"/>
        <v>6052400</v>
      </c>
    </row>
    <row r="319" spans="1:6" ht="18.600000000000001" customHeight="1" x14ac:dyDescent="0.25">
      <c r="A319" s="109" t="s">
        <v>266</v>
      </c>
      <c r="B319" s="97" t="s">
        <v>141</v>
      </c>
      <c r="C319" s="110" t="s">
        <v>464</v>
      </c>
      <c r="D319" s="63">
        <f t="shared" si="66"/>
        <v>6057600</v>
      </c>
      <c r="E319" s="63">
        <f t="shared" si="66"/>
        <v>5200</v>
      </c>
      <c r="F319" s="108">
        <f t="shared" si="63"/>
        <v>6052400</v>
      </c>
    </row>
    <row r="320" spans="1:6" ht="28.2" customHeight="1" x14ac:dyDescent="0.25">
      <c r="A320" s="109" t="s">
        <v>268</v>
      </c>
      <c r="B320" s="97" t="s">
        <v>141</v>
      </c>
      <c r="C320" s="110" t="s">
        <v>465</v>
      </c>
      <c r="D320" s="63">
        <f t="shared" si="66"/>
        <v>6057600</v>
      </c>
      <c r="E320" s="63">
        <f t="shared" si="66"/>
        <v>5200</v>
      </c>
      <c r="F320" s="108">
        <f t="shared" si="63"/>
        <v>6052400</v>
      </c>
    </row>
    <row r="321" spans="1:6" ht="18.600000000000001" customHeight="1" x14ac:dyDescent="0.25">
      <c r="A321" s="102" t="s">
        <v>466</v>
      </c>
      <c r="B321" s="98" t="s">
        <v>141</v>
      </c>
      <c r="C321" s="103" t="s">
        <v>467</v>
      </c>
      <c r="D321" s="104">
        <f t="shared" ref="D321:E323" si="67">D322</f>
        <v>8557011.2400000002</v>
      </c>
      <c r="E321" s="104">
        <f t="shared" si="67"/>
        <v>4777653.84</v>
      </c>
      <c r="F321" s="108">
        <f t="shared" si="63"/>
        <v>3779357.4000000004</v>
      </c>
    </row>
    <row r="322" spans="1:6" ht="27.6" customHeight="1" x14ac:dyDescent="0.25">
      <c r="A322" s="109" t="s">
        <v>445</v>
      </c>
      <c r="B322" s="97" t="s">
        <v>141</v>
      </c>
      <c r="C322" s="110" t="s">
        <v>468</v>
      </c>
      <c r="D322" s="63">
        <f t="shared" si="67"/>
        <v>8557011.2400000002</v>
      </c>
      <c r="E322" s="63">
        <f t="shared" si="67"/>
        <v>4777653.84</v>
      </c>
      <c r="F322" s="108">
        <f t="shared" si="63"/>
        <v>3779357.4000000004</v>
      </c>
    </row>
    <row r="323" spans="1:6" ht="32.4" customHeight="1" x14ac:dyDescent="0.25">
      <c r="A323" s="109" t="s">
        <v>447</v>
      </c>
      <c r="B323" s="97" t="s">
        <v>141</v>
      </c>
      <c r="C323" s="110" t="s">
        <v>469</v>
      </c>
      <c r="D323" s="63">
        <f t="shared" si="67"/>
        <v>8557011.2400000002</v>
      </c>
      <c r="E323" s="63">
        <f t="shared" si="67"/>
        <v>4777653.84</v>
      </c>
      <c r="F323" s="108">
        <f t="shared" si="63"/>
        <v>3779357.4000000004</v>
      </c>
    </row>
    <row r="324" spans="1:6" ht="33" customHeight="1" x14ac:dyDescent="0.25">
      <c r="A324" s="109" t="s">
        <v>449</v>
      </c>
      <c r="B324" s="97" t="s">
        <v>141</v>
      </c>
      <c r="C324" s="110" t="s">
        <v>470</v>
      </c>
      <c r="D324" s="63">
        <v>8557011.2400000002</v>
      </c>
      <c r="E324" s="144">
        <v>4777653.84</v>
      </c>
      <c r="F324" s="108">
        <f t="shared" si="63"/>
        <v>3779357.4000000004</v>
      </c>
    </row>
    <row r="325" spans="1:6" ht="15" customHeight="1" x14ac:dyDescent="0.25">
      <c r="A325" s="102" t="s">
        <v>471</v>
      </c>
      <c r="B325" s="98" t="s">
        <v>141</v>
      </c>
      <c r="C325" s="103" t="s">
        <v>472</v>
      </c>
      <c r="D325" s="104">
        <f>D326</f>
        <v>1734498</v>
      </c>
      <c r="E325" s="104">
        <f>E326</f>
        <v>495827.12</v>
      </c>
      <c r="F325" s="108">
        <f t="shared" si="63"/>
        <v>1238670.8799999999</v>
      </c>
    </row>
    <row r="326" spans="1:6" ht="28.2" customHeight="1" x14ac:dyDescent="0.25">
      <c r="A326" s="109" t="s">
        <v>445</v>
      </c>
      <c r="B326" s="97" t="s">
        <v>141</v>
      </c>
      <c r="C326" s="110" t="s">
        <v>473</v>
      </c>
      <c r="D326" s="63">
        <f>D327</f>
        <v>1734498</v>
      </c>
      <c r="E326" s="63">
        <f>E327</f>
        <v>495827.12</v>
      </c>
      <c r="F326" s="108">
        <f t="shared" si="63"/>
        <v>1238670.8799999999</v>
      </c>
    </row>
    <row r="327" spans="1:6" ht="28.2" customHeight="1" x14ac:dyDescent="0.25">
      <c r="A327" s="109" t="s">
        <v>451</v>
      </c>
      <c r="B327" s="97" t="s">
        <v>141</v>
      </c>
      <c r="C327" s="110" t="s">
        <v>474</v>
      </c>
      <c r="D327" s="63">
        <f>D328+D329</f>
        <v>1734498</v>
      </c>
      <c r="E327" s="63">
        <f>E328</f>
        <v>495827.12</v>
      </c>
      <c r="F327" s="108">
        <f t="shared" si="63"/>
        <v>1238670.8799999999</v>
      </c>
    </row>
    <row r="328" spans="1:6" ht="33" customHeight="1" x14ac:dyDescent="0.25">
      <c r="A328" s="109" t="s">
        <v>453</v>
      </c>
      <c r="B328" s="97" t="s">
        <v>141</v>
      </c>
      <c r="C328" s="110" t="s">
        <v>475</v>
      </c>
      <c r="D328" s="63">
        <v>900000</v>
      </c>
      <c r="E328" s="144">
        <v>495827.12</v>
      </c>
      <c r="F328" s="108">
        <f t="shared" si="63"/>
        <v>404172.88</v>
      </c>
    </row>
    <row r="329" spans="1:6" ht="25.2" customHeight="1" x14ac:dyDescent="0.25">
      <c r="A329" s="109" t="s">
        <v>455</v>
      </c>
      <c r="B329" s="97" t="s">
        <v>141</v>
      </c>
      <c r="C329" s="110" t="s">
        <v>476</v>
      </c>
      <c r="D329" s="63">
        <v>834498</v>
      </c>
      <c r="E329" s="63">
        <v>0</v>
      </c>
      <c r="F329" s="108">
        <f t="shared" si="63"/>
        <v>834498</v>
      </c>
    </row>
    <row r="330" spans="1:6" ht="13.2" x14ac:dyDescent="0.25">
      <c r="A330" s="102" t="s">
        <v>477</v>
      </c>
      <c r="B330" s="98" t="s">
        <v>141</v>
      </c>
      <c r="C330" s="103" t="s">
        <v>478</v>
      </c>
      <c r="D330" s="104">
        <f>D331+D334+D337</f>
        <v>8410044.129999999</v>
      </c>
      <c r="E330" s="104">
        <f t="shared" ref="E330" si="68">E331+E334+E337</f>
        <v>968162.8</v>
      </c>
      <c r="F330" s="108">
        <f t="shared" si="63"/>
        <v>7441881.3299999991</v>
      </c>
    </row>
    <row r="331" spans="1:6" ht="24" customHeight="1" x14ac:dyDescent="0.25">
      <c r="A331" s="111" t="s">
        <v>445</v>
      </c>
      <c r="B331" s="99" t="s">
        <v>141</v>
      </c>
      <c r="C331" s="159" t="s">
        <v>598</v>
      </c>
      <c r="D331" s="104">
        <f>D332</f>
        <v>743244.13</v>
      </c>
      <c r="E331" s="144">
        <v>433162.8</v>
      </c>
      <c r="F331" s="108">
        <f t="shared" si="63"/>
        <v>310081.33</v>
      </c>
    </row>
    <row r="332" spans="1:6" ht="29.4" customHeight="1" x14ac:dyDescent="0.25">
      <c r="A332" s="111" t="s">
        <v>451</v>
      </c>
      <c r="B332" s="99" t="s">
        <v>141</v>
      </c>
      <c r="C332" s="159" t="s">
        <v>599</v>
      </c>
      <c r="D332" s="104">
        <f>D333</f>
        <v>743244.13</v>
      </c>
      <c r="E332" s="144">
        <v>433162.8</v>
      </c>
      <c r="F332" s="108">
        <f t="shared" si="63"/>
        <v>310081.33</v>
      </c>
    </row>
    <row r="333" spans="1:6" ht="19.8" customHeight="1" x14ac:dyDescent="0.25">
      <c r="A333" s="111" t="s">
        <v>455</v>
      </c>
      <c r="B333" s="99" t="s">
        <v>141</v>
      </c>
      <c r="C333" s="159" t="s">
        <v>600</v>
      </c>
      <c r="D333" s="108">
        <v>743244.13</v>
      </c>
      <c r="E333" s="144">
        <v>433162.8</v>
      </c>
      <c r="F333" s="108">
        <f t="shared" si="63"/>
        <v>310081.33</v>
      </c>
    </row>
    <row r="334" spans="1:6" ht="34.950000000000003" customHeight="1" x14ac:dyDescent="0.25">
      <c r="A334" s="109" t="s">
        <v>308</v>
      </c>
      <c r="B334" s="97" t="s">
        <v>141</v>
      </c>
      <c r="C334" s="110" t="s">
        <v>479</v>
      </c>
      <c r="D334" s="63">
        <f>D335</f>
        <v>1701700</v>
      </c>
      <c r="E334" s="63">
        <f>E335</f>
        <v>535000</v>
      </c>
      <c r="F334" s="108">
        <f t="shared" si="63"/>
        <v>1166700</v>
      </c>
    </row>
    <row r="335" spans="1:6" ht="17.399999999999999" customHeight="1" x14ac:dyDescent="0.25">
      <c r="A335" s="109" t="s">
        <v>310</v>
      </c>
      <c r="B335" s="97" t="s">
        <v>141</v>
      </c>
      <c r="C335" s="110" t="s">
        <v>480</v>
      </c>
      <c r="D335" s="63">
        <f>D336</f>
        <v>1701700</v>
      </c>
      <c r="E335" s="63">
        <f>E336</f>
        <v>535000</v>
      </c>
      <c r="F335" s="108">
        <f t="shared" si="63"/>
        <v>1166700</v>
      </c>
    </row>
    <row r="336" spans="1:6" ht="47.4" customHeight="1" x14ac:dyDescent="0.25">
      <c r="A336" s="109" t="s">
        <v>461</v>
      </c>
      <c r="B336" s="97" t="s">
        <v>141</v>
      </c>
      <c r="C336" s="110" t="s">
        <v>481</v>
      </c>
      <c r="D336" s="63">
        <v>1701700</v>
      </c>
      <c r="E336" s="63">
        <v>535000</v>
      </c>
      <c r="F336" s="108">
        <f t="shared" si="63"/>
        <v>1166700</v>
      </c>
    </row>
    <row r="337" spans="1:6" ht="40.950000000000003" customHeight="1" x14ac:dyDescent="0.25">
      <c r="A337" s="109" t="s">
        <v>264</v>
      </c>
      <c r="B337" s="97" t="s">
        <v>141</v>
      </c>
      <c r="C337" s="110" t="s">
        <v>482</v>
      </c>
      <c r="D337" s="63">
        <f>D338</f>
        <v>5965100</v>
      </c>
      <c r="E337" s="63">
        <v>0</v>
      </c>
      <c r="F337" s="108">
        <f t="shared" si="63"/>
        <v>5965100</v>
      </c>
    </row>
    <row r="338" spans="1:6" ht="19.2" customHeight="1" x14ac:dyDescent="0.25">
      <c r="A338" s="109" t="s">
        <v>266</v>
      </c>
      <c r="B338" s="97" t="s">
        <v>141</v>
      </c>
      <c r="C338" s="110" t="s">
        <v>483</v>
      </c>
      <c r="D338" s="63">
        <f>D339</f>
        <v>5965100</v>
      </c>
      <c r="E338" s="63">
        <v>0</v>
      </c>
      <c r="F338" s="108">
        <f t="shared" si="63"/>
        <v>5965100</v>
      </c>
    </row>
    <row r="339" spans="1:6" ht="29.4" customHeight="1" x14ac:dyDescent="0.25">
      <c r="A339" s="109" t="s">
        <v>268</v>
      </c>
      <c r="B339" s="97" t="s">
        <v>141</v>
      </c>
      <c r="C339" s="110" t="s">
        <v>484</v>
      </c>
      <c r="D339" s="63">
        <v>5965100</v>
      </c>
      <c r="E339" s="63">
        <v>0</v>
      </c>
      <c r="F339" s="108">
        <f t="shared" si="63"/>
        <v>5965100</v>
      </c>
    </row>
    <row r="340" spans="1:6" ht="27" customHeight="1" x14ac:dyDescent="0.25">
      <c r="A340" s="102" t="s">
        <v>485</v>
      </c>
      <c r="B340" s="98" t="s">
        <v>141</v>
      </c>
      <c r="C340" s="103" t="s">
        <v>486</v>
      </c>
      <c r="D340" s="104">
        <f>D341+D347+D344+D349</f>
        <v>837630</v>
      </c>
      <c r="E340" s="104">
        <f>E341+E347+E344+E349</f>
        <v>345391.25</v>
      </c>
      <c r="F340" s="108">
        <f t="shared" si="63"/>
        <v>492238.75</v>
      </c>
    </row>
    <row r="341" spans="1:6" ht="70.95" customHeight="1" x14ac:dyDescent="0.25">
      <c r="A341" s="109" t="s">
        <v>145</v>
      </c>
      <c r="B341" s="97" t="s">
        <v>141</v>
      </c>
      <c r="C341" s="110" t="s">
        <v>487</v>
      </c>
      <c r="D341" s="63">
        <v>5000</v>
      </c>
      <c r="E341" s="63">
        <f t="shared" ref="E341:E342" si="69">E342</f>
        <v>0</v>
      </c>
      <c r="F341" s="108">
        <f t="shared" si="63"/>
        <v>5000</v>
      </c>
    </row>
    <row r="342" spans="1:6" ht="34.799999999999997" customHeight="1" x14ac:dyDescent="0.25">
      <c r="A342" s="109" t="s">
        <v>155</v>
      </c>
      <c r="B342" s="97" t="s">
        <v>141</v>
      </c>
      <c r="C342" s="110" t="s">
        <v>488</v>
      </c>
      <c r="D342" s="63">
        <v>5000</v>
      </c>
      <c r="E342" s="63">
        <f t="shared" si="69"/>
        <v>0</v>
      </c>
      <c r="F342" s="108">
        <f t="shared" si="63"/>
        <v>5000</v>
      </c>
    </row>
    <row r="343" spans="1:6" ht="57.6" customHeight="1" x14ac:dyDescent="0.25">
      <c r="A343" s="109" t="s">
        <v>238</v>
      </c>
      <c r="B343" s="97" t="s">
        <v>141</v>
      </c>
      <c r="C343" s="110" t="s">
        <v>489</v>
      </c>
      <c r="D343" s="63">
        <v>5000</v>
      </c>
      <c r="E343" s="63">
        <v>0</v>
      </c>
      <c r="F343" s="108">
        <f t="shared" si="63"/>
        <v>5000</v>
      </c>
    </row>
    <row r="344" spans="1:6" ht="39" customHeight="1" x14ac:dyDescent="0.25">
      <c r="A344" s="109" t="s">
        <v>163</v>
      </c>
      <c r="B344" s="97" t="s">
        <v>141</v>
      </c>
      <c r="C344" s="110" t="s">
        <v>490</v>
      </c>
      <c r="D344" s="63">
        <f>D345</f>
        <v>632130</v>
      </c>
      <c r="E344" s="63">
        <f t="shared" ref="E344" si="70">E345</f>
        <v>297191.25</v>
      </c>
      <c r="F344" s="108">
        <f t="shared" si="63"/>
        <v>334938.75</v>
      </c>
    </row>
    <row r="345" spans="1:6" ht="36.6" customHeight="1" x14ac:dyDescent="0.25">
      <c r="A345" s="109" t="s">
        <v>165</v>
      </c>
      <c r="B345" s="97" t="s">
        <v>141</v>
      </c>
      <c r="C345" s="110" t="s">
        <v>491</v>
      </c>
      <c r="D345" s="63">
        <f>D346</f>
        <v>632130</v>
      </c>
      <c r="E345" s="63">
        <f t="shared" ref="E345" si="71">E346</f>
        <v>297191.25</v>
      </c>
      <c r="F345" s="108">
        <f t="shared" si="63"/>
        <v>334938.75</v>
      </c>
    </row>
    <row r="346" spans="1:6" ht="17.399999999999999" customHeight="1" x14ac:dyDescent="0.25">
      <c r="A346" s="109" t="s">
        <v>169</v>
      </c>
      <c r="B346" s="97" t="s">
        <v>141</v>
      </c>
      <c r="C346" s="110" t="s">
        <v>492</v>
      </c>
      <c r="D346" s="63">
        <v>632130</v>
      </c>
      <c r="E346" s="63">
        <v>297191.25</v>
      </c>
      <c r="F346" s="108">
        <f t="shared" si="63"/>
        <v>334938.75</v>
      </c>
    </row>
    <row r="347" spans="1:6" ht="28.2" customHeight="1" x14ac:dyDescent="0.25">
      <c r="A347" s="109" t="s">
        <v>445</v>
      </c>
      <c r="B347" s="97" t="s">
        <v>141</v>
      </c>
      <c r="C347" s="110" t="s">
        <v>493</v>
      </c>
      <c r="D347" s="63">
        <f>D348</f>
        <v>108000</v>
      </c>
      <c r="E347" s="63">
        <f>E348</f>
        <v>43000</v>
      </c>
      <c r="F347" s="108">
        <f t="shared" si="63"/>
        <v>65000</v>
      </c>
    </row>
    <row r="348" spans="1:6" ht="16.95" customHeight="1" x14ac:dyDescent="0.25">
      <c r="A348" s="109" t="s">
        <v>457</v>
      </c>
      <c r="B348" s="97" t="s">
        <v>141</v>
      </c>
      <c r="C348" s="110" t="s">
        <v>494</v>
      </c>
      <c r="D348" s="63">
        <v>108000</v>
      </c>
      <c r="E348" s="63">
        <v>43000</v>
      </c>
      <c r="F348" s="108">
        <f t="shared" si="63"/>
        <v>65000</v>
      </c>
    </row>
    <row r="349" spans="1:6" ht="37.950000000000003" customHeight="1" x14ac:dyDescent="0.25">
      <c r="A349" s="109" t="s">
        <v>264</v>
      </c>
      <c r="B349" s="97" t="s">
        <v>141</v>
      </c>
      <c r="C349" s="110" t="s">
        <v>495</v>
      </c>
      <c r="D349" s="63">
        <f>D350</f>
        <v>92500</v>
      </c>
      <c r="E349" s="63">
        <f>E350</f>
        <v>5200</v>
      </c>
      <c r="F349" s="108">
        <f t="shared" si="63"/>
        <v>87300</v>
      </c>
    </row>
    <row r="350" spans="1:6" ht="18.600000000000001" customHeight="1" x14ac:dyDescent="0.25">
      <c r="A350" s="109" t="s">
        <v>266</v>
      </c>
      <c r="B350" s="97" t="s">
        <v>141</v>
      </c>
      <c r="C350" s="110" t="s">
        <v>496</v>
      </c>
      <c r="D350" s="63">
        <f>D351</f>
        <v>92500</v>
      </c>
      <c r="E350" s="63">
        <f>E351</f>
        <v>5200</v>
      </c>
      <c r="F350" s="108">
        <f t="shared" si="63"/>
        <v>87300</v>
      </c>
    </row>
    <row r="351" spans="1:6" ht="27" customHeight="1" x14ac:dyDescent="0.25">
      <c r="A351" s="109" t="s">
        <v>268</v>
      </c>
      <c r="B351" s="97" t="s">
        <v>141</v>
      </c>
      <c r="C351" s="110" t="s">
        <v>497</v>
      </c>
      <c r="D351" s="63">
        <v>92500</v>
      </c>
      <c r="E351" s="63">
        <v>5200</v>
      </c>
      <c r="F351" s="108">
        <f t="shared" si="63"/>
        <v>87300</v>
      </c>
    </row>
    <row r="352" spans="1:6" ht="13.2" x14ac:dyDescent="0.25">
      <c r="A352" s="102" t="s">
        <v>498</v>
      </c>
      <c r="B352" s="98" t="s">
        <v>141</v>
      </c>
      <c r="C352" s="103" t="s">
        <v>499</v>
      </c>
      <c r="D352" s="104">
        <f>D360+D364</f>
        <v>810000</v>
      </c>
      <c r="E352" s="104">
        <f t="shared" ref="E352" si="72">E360+E364</f>
        <v>490045.29000000004</v>
      </c>
      <c r="F352" s="108">
        <f t="shared" ref="F352:F377" si="73">D352-E352</f>
        <v>319954.70999999996</v>
      </c>
    </row>
    <row r="353" spans="1:6" ht="72.599999999999994" customHeight="1" x14ac:dyDescent="0.25">
      <c r="A353" s="109" t="s">
        <v>145</v>
      </c>
      <c r="B353" s="97" t="s">
        <v>141</v>
      </c>
      <c r="C353" s="110" t="s">
        <v>500</v>
      </c>
      <c r="D353" s="63">
        <f>D365</f>
        <v>490000</v>
      </c>
      <c r="E353" s="63">
        <f>E365</f>
        <v>319522.40000000002</v>
      </c>
      <c r="F353" s="108">
        <f t="shared" si="73"/>
        <v>170477.59999999998</v>
      </c>
    </row>
    <row r="354" spans="1:6" ht="30" customHeight="1" x14ac:dyDescent="0.25">
      <c r="A354" s="109" t="s">
        <v>155</v>
      </c>
      <c r="B354" s="97" t="s">
        <v>141</v>
      </c>
      <c r="C354" s="110" t="s">
        <v>501</v>
      </c>
      <c r="D354" s="63">
        <f>D366</f>
        <v>490000</v>
      </c>
      <c r="E354" s="63">
        <f>E366</f>
        <v>319522.40000000002</v>
      </c>
      <c r="F354" s="108">
        <f t="shared" si="73"/>
        <v>170477.59999999998</v>
      </c>
    </row>
    <row r="355" spans="1:6" ht="46.2" hidden="1" customHeight="1" x14ac:dyDescent="0.25">
      <c r="A355" s="109"/>
      <c r="B355" s="97" t="s">
        <v>141</v>
      </c>
      <c r="C355" s="110" t="s">
        <v>502</v>
      </c>
      <c r="D355" s="63">
        <f>D367</f>
        <v>0</v>
      </c>
      <c r="E355" s="63">
        <v>0</v>
      </c>
      <c r="F355" s="108">
        <f t="shared" si="73"/>
        <v>0</v>
      </c>
    </row>
    <row r="356" spans="1:6" ht="56.4" customHeight="1" x14ac:dyDescent="0.25">
      <c r="A356" s="109" t="s">
        <v>238</v>
      </c>
      <c r="B356" s="97" t="s">
        <v>141</v>
      </c>
      <c r="C356" s="110" t="s">
        <v>503</v>
      </c>
      <c r="D356" s="63">
        <f>D368</f>
        <v>490000</v>
      </c>
      <c r="E356" s="63">
        <f t="shared" ref="E356" si="74">E368</f>
        <v>319522.40000000002</v>
      </c>
      <c r="F356" s="108">
        <f t="shared" si="73"/>
        <v>170477.59999999998</v>
      </c>
    </row>
    <row r="357" spans="1:6" ht="33.6" customHeight="1" x14ac:dyDescent="0.25">
      <c r="A357" s="109" t="s">
        <v>163</v>
      </c>
      <c r="B357" s="97" t="s">
        <v>141</v>
      </c>
      <c r="C357" s="110" t="s">
        <v>504</v>
      </c>
      <c r="D357" s="63">
        <f>D361+D369</f>
        <v>320000</v>
      </c>
      <c r="E357" s="63">
        <f t="shared" ref="E357" si="75">E361+E369</f>
        <v>170522.89</v>
      </c>
      <c r="F357" s="108">
        <f t="shared" si="73"/>
        <v>149477.10999999999</v>
      </c>
    </row>
    <row r="358" spans="1:6" ht="40.950000000000003" customHeight="1" x14ac:dyDescent="0.25">
      <c r="A358" s="109" t="s">
        <v>165</v>
      </c>
      <c r="B358" s="97" t="s">
        <v>141</v>
      </c>
      <c r="C358" s="110" t="s">
        <v>505</v>
      </c>
      <c r="D358" s="63">
        <f>D362+D370</f>
        <v>320000</v>
      </c>
      <c r="E358" s="63">
        <f t="shared" ref="E358" si="76">E362+E370</f>
        <v>170522.89</v>
      </c>
      <c r="F358" s="108">
        <f t="shared" si="73"/>
        <v>149477.10999999999</v>
      </c>
    </row>
    <row r="359" spans="1:6" ht="18.600000000000001" customHeight="1" x14ac:dyDescent="0.25">
      <c r="A359" s="109" t="s">
        <v>169</v>
      </c>
      <c r="B359" s="97" t="s">
        <v>141</v>
      </c>
      <c r="C359" s="110" t="s">
        <v>506</v>
      </c>
      <c r="D359" s="63">
        <f>D371+D363</f>
        <v>320000</v>
      </c>
      <c r="E359" s="63">
        <f>E371+E363</f>
        <v>170522.89</v>
      </c>
      <c r="F359" s="108">
        <f t="shared" si="73"/>
        <v>149477.10999999999</v>
      </c>
    </row>
    <row r="360" spans="1:6" ht="13.2" x14ac:dyDescent="0.25">
      <c r="A360" s="102" t="s">
        <v>507</v>
      </c>
      <c r="B360" s="98" t="s">
        <v>141</v>
      </c>
      <c r="C360" s="103" t="s">
        <v>508</v>
      </c>
      <c r="D360" s="104">
        <f>D361</f>
        <v>190000</v>
      </c>
      <c r="E360" s="104">
        <f>E361</f>
        <v>104162.89</v>
      </c>
      <c r="F360" s="108">
        <f t="shared" si="73"/>
        <v>85837.11</v>
      </c>
    </row>
    <row r="361" spans="1:6" ht="37.5" customHeight="1" x14ac:dyDescent="0.25">
      <c r="A361" s="109" t="s">
        <v>163</v>
      </c>
      <c r="B361" s="97" t="s">
        <v>141</v>
      </c>
      <c r="C361" s="110" t="s">
        <v>509</v>
      </c>
      <c r="D361" s="63">
        <v>190000</v>
      </c>
      <c r="E361" s="63">
        <f>E362</f>
        <v>104162.89</v>
      </c>
      <c r="F361" s="108">
        <f t="shared" si="73"/>
        <v>85837.11</v>
      </c>
    </row>
    <row r="362" spans="1:6" ht="38.25" customHeight="1" x14ac:dyDescent="0.25">
      <c r="A362" s="109" t="s">
        <v>165</v>
      </c>
      <c r="B362" s="97" t="s">
        <v>141</v>
      </c>
      <c r="C362" s="110" t="s">
        <v>510</v>
      </c>
      <c r="D362" s="63">
        <v>190000</v>
      </c>
      <c r="E362" s="63">
        <f>E363</f>
        <v>104162.89</v>
      </c>
      <c r="F362" s="108">
        <f t="shared" si="73"/>
        <v>85837.11</v>
      </c>
    </row>
    <row r="363" spans="1:6" ht="13.2" x14ac:dyDescent="0.25">
      <c r="A363" s="109" t="s">
        <v>169</v>
      </c>
      <c r="B363" s="97" t="s">
        <v>141</v>
      </c>
      <c r="C363" s="110" t="s">
        <v>511</v>
      </c>
      <c r="D363" s="63">
        <v>190000</v>
      </c>
      <c r="E363" s="63">
        <v>104162.89</v>
      </c>
      <c r="F363" s="108">
        <f t="shared" si="73"/>
        <v>85837.11</v>
      </c>
    </row>
    <row r="364" spans="1:6" ht="29.4" customHeight="1" x14ac:dyDescent="0.25">
      <c r="A364" s="102" t="s">
        <v>512</v>
      </c>
      <c r="B364" s="98" t="s">
        <v>141</v>
      </c>
      <c r="C364" s="103" t="s">
        <v>513</v>
      </c>
      <c r="D364" s="104">
        <f>D365+D369</f>
        <v>620000</v>
      </c>
      <c r="E364" s="104">
        <f t="shared" ref="E364" si="77">E365+E369</f>
        <v>385882.4</v>
      </c>
      <c r="F364" s="108">
        <f t="shared" si="73"/>
        <v>234117.59999999998</v>
      </c>
    </row>
    <row r="365" spans="1:6" ht="73.95" customHeight="1" x14ac:dyDescent="0.25">
      <c r="A365" s="111" t="s">
        <v>145</v>
      </c>
      <c r="B365" s="99" t="s">
        <v>141</v>
      </c>
      <c r="C365" s="110" t="s">
        <v>514</v>
      </c>
      <c r="D365" s="108">
        <f>D366</f>
        <v>490000</v>
      </c>
      <c r="E365" s="108">
        <f>E366</f>
        <v>319522.40000000002</v>
      </c>
      <c r="F365" s="108">
        <f t="shared" si="73"/>
        <v>170477.59999999998</v>
      </c>
    </row>
    <row r="366" spans="1:6" ht="27" customHeight="1" x14ac:dyDescent="0.25">
      <c r="A366" s="111" t="s">
        <v>155</v>
      </c>
      <c r="B366" s="99" t="s">
        <v>141</v>
      </c>
      <c r="C366" s="110" t="s">
        <v>595</v>
      </c>
      <c r="D366" s="108">
        <f>D367+D368</f>
        <v>490000</v>
      </c>
      <c r="E366" s="108">
        <f>E368</f>
        <v>319522.40000000002</v>
      </c>
      <c r="F366" s="108">
        <f t="shared" si="73"/>
        <v>170477.59999999998</v>
      </c>
    </row>
    <row r="367" spans="1:6" ht="76.95" hidden="1" customHeight="1" x14ac:dyDescent="0.25">
      <c r="A367" s="111" t="s">
        <v>238</v>
      </c>
      <c r="B367" s="99" t="s">
        <v>141</v>
      </c>
      <c r="C367" s="110" t="s">
        <v>597</v>
      </c>
      <c r="D367" s="108">
        <v>0</v>
      </c>
      <c r="E367" s="108">
        <v>0</v>
      </c>
      <c r="F367" s="108">
        <f t="shared" si="73"/>
        <v>0</v>
      </c>
    </row>
    <row r="368" spans="1:6" ht="60" customHeight="1" x14ac:dyDescent="0.25">
      <c r="A368" s="111" t="s">
        <v>238</v>
      </c>
      <c r="B368" s="99" t="s">
        <v>141</v>
      </c>
      <c r="C368" s="110" t="s">
        <v>596</v>
      </c>
      <c r="D368" s="108">
        <v>490000</v>
      </c>
      <c r="E368" s="108">
        <v>319522.40000000002</v>
      </c>
      <c r="F368" s="108">
        <f t="shared" si="73"/>
        <v>170477.59999999998</v>
      </c>
    </row>
    <row r="369" spans="1:6" ht="36" customHeight="1" x14ac:dyDescent="0.25">
      <c r="A369" s="109" t="s">
        <v>163</v>
      </c>
      <c r="B369" s="97" t="s">
        <v>141</v>
      </c>
      <c r="C369" s="110" t="s">
        <v>594</v>
      </c>
      <c r="D369" s="63">
        <f>D370</f>
        <v>130000</v>
      </c>
      <c r="E369" s="63">
        <f>E370</f>
        <v>66360</v>
      </c>
      <c r="F369" s="108">
        <f t="shared" si="73"/>
        <v>63640</v>
      </c>
    </row>
    <row r="370" spans="1:6" ht="37.950000000000003" customHeight="1" x14ac:dyDescent="0.25">
      <c r="A370" s="109" t="s">
        <v>165</v>
      </c>
      <c r="B370" s="97" t="s">
        <v>141</v>
      </c>
      <c r="C370" s="110" t="s">
        <v>593</v>
      </c>
      <c r="D370" s="63">
        <f>D371</f>
        <v>130000</v>
      </c>
      <c r="E370" s="63">
        <f>E371</f>
        <v>66360</v>
      </c>
      <c r="F370" s="108">
        <f t="shared" si="73"/>
        <v>63640</v>
      </c>
    </row>
    <row r="371" spans="1:6" ht="19.2" customHeight="1" x14ac:dyDescent="0.25">
      <c r="A371" s="109" t="s">
        <v>169</v>
      </c>
      <c r="B371" s="97" t="s">
        <v>141</v>
      </c>
      <c r="C371" s="110" t="s">
        <v>592</v>
      </c>
      <c r="D371" s="63">
        <v>130000</v>
      </c>
      <c r="E371" s="63">
        <v>66360</v>
      </c>
      <c r="F371" s="108">
        <f t="shared" si="73"/>
        <v>63640</v>
      </c>
    </row>
    <row r="372" spans="1:6" ht="27" customHeight="1" x14ac:dyDescent="0.25">
      <c r="A372" s="102" t="s">
        <v>515</v>
      </c>
      <c r="B372" s="98" t="s">
        <v>141</v>
      </c>
      <c r="C372" s="103" t="s">
        <v>516</v>
      </c>
      <c r="D372" s="70">
        <f t="shared" ref="D372:D373" si="78">D373</f>
        <v>4112698.46</v>
      </c>
      <c r="E372" s="70">
        <f t="shared" ref="E372:E373" si="79">E373</f>
        <v>2407186.56</v>
      </c>
      <c r="F372" s="108">
        <f t="shared" si="73"/>
        <v>1705511.9</v>
      </c>
    </row>
    <row r="373" spans="1:6" ht="25.2" customHeight="1" x14ac:dyDescent="0.25">
      <c r="A373" s="109" t="s">
        <v>517</v>
      </c>
      <c r="B373" s="97" t="s">
        <v>141</v>
      </c>
      <c r="C373" s="110" t="s">
        <v>518</v>
      </c>
      <c r="D373" s="63">
        <f t="shared" si="78"/>
        <v>4112698.46</v>
      </c>
      <c r="E373" s="63">
        <f t="shared" si="79"/>
        <v>2407186.56</v>
      </c>
      <c r="F373" s="108">
        <f t="shared" si="73"/>
        <v>1705511.9</v>
      </c>
    </row>
    <row r="374" spans="1:6" ht="16.2" customHeight="1" x14ac:dyDescent="0.25">
      <c r="A374" s="109" t="s">
        <v>519</v>
      </c>
      <c r="B374" s="97" t="s">
        <v>141</v>
      </c>
      <c r="C374" s="110" t="s">
        <v>520</v>
      </c>
      <c r="D374" s="63">
        <f>D375</f>
        <v>4112698.46</v>
      </c>
      <c r="E374" s="63">
        <f t="shared" ref="E374" si="80">E375</f>
        <v>2407186.56</v>
      </c>
      <c r="F374" s="108">
        <f t="shared" si="73"/>
        <v>1705511.9</v>
      </c>
    </row>
    <row r="375" spans="1:6" ht="27" customHeight="1" x14ac:dyDescent="0.25">
      <c r="A375" s="102" t="s">
        <v>521</v>
      </c>
      <c r="B375" s="98" t="s">
        <v>141</v>
      </c>
      <c r="C375" s="103" t="s">
        <v>522</v>
      </c>
      <c r="D375" s="104">
        <f>D376</f>
        <v>4112698.46</v>
      </c>
      <c r="E375" s="104">
        <f t="shared" ref="E375" si="81">E376</f>
        <v>2407186.56</v>
      </c>
      <c r="F375" s="108">
        <f t="shared" si="73"/>
        <v>1705511.9</v>
      </c>
    </row>
    <row r="376" spans="1:6" ht="30" customHeight="1" x14ac:dyDescent="0.25">
      <c r="A376" s="109" t="s">
        <v>517</v>
      </c>
      <c r="B376" s="97" t="s">
        <v>141</v>
      </c>
      <c r="C376" s="110" t="s">
        <v>523</v>
      </c>
      <c r="D376" s="169">
        <f>D377</f>
        <v>4112698.46</v>
      </c>
      <c r="E376" s="169">
        <f>E377</f>
        <v>2407186.56</v>
      </c>
      <c r="F376" s="108">
        <f t="shared" si="73"/>
        <v>1705511.9</v>
      </c>
    </row>
    <row r="377" spans="1:6" ht="19.2" customHeight="1" x14ac:dyDescent="0.25">
      <c r="A377" s="109" t="s">
        <v>519</v>
      </c>
      <c r="B377" s="97" t="s">
        <v>141</v>
      </c>
      <c r="C377" s="110" t="s">
        <v>524</v>
      </c>
      <c r="D377" s="170">
        <v>4112698.46</v>
      </c>
      <c r="E377" s="163">
        <v>2407186.56</v>
      </c>
      <c r="F377" s="108">
        <f t="shared" si="73"/>
        <v>1705511.9</v>
      </c>
    </row>
    <row r="378" spans="1:6" ht="25.95" customHeight="1" x14ac:dyDescent="0.25">
      <c r="A378" s="109" t="s">
        <v>525</v>
      </c>
      <c r="B378" s="97" t="s">
        <v>526</v>
      </c>
      <c r="C378" s="110" t="s">
        <v>142</v>
      </c>
      <c r="D378" s="63">
        <v>-25118914.829999998</v>
      </c>
      <c r="E378" s="63">
        <f>'Доходы+'!E26-'Расходы+'!E13</f>
        <v>-4367007.2299997807</v>
      </c>
      <c r="F378" s="63" t="s">
        <v>527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25" right="0.25" top="0.75" bottom="0.75" header="0.3" footer="0.3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view="pageBreakPreview" topLeftCell="A28" zoomScale="120" zoomScaleNormal="130" zoomScaleSheetLayoutView="120" workbookViewId="0">
      <selection activeCell="D45" sqref="D45"/>
    </sheetView>
  </sheetViews>
  <sheetFormatPr defaultColWidth="9.109375" defaultRowHeight="12.75" customHeight="1" x14ac:dyDescent="0.25"/>
  <cols>
    <col min="1" max="1" width="43.88671875" style="49" customWidth="1"/>
    <col min="2" max="2" width="5.5546875" style="49" customWidth="1"/>
    <col min="3" max="3" width="25.21875" style="49" customWidth="1"/>
    <col min="4" max="6" width="18.6640625" style="49" customWidth="1"/>
    <col min="7" max="7" width="7.33203125" style="49" customWidth="1"/>
    <col min="8" max="8" width="4.44140625" style="49" customWidth="1"/>
    <col min="9" max="9" width="25.44140625" style="49" customWidth="1"/>
    <col min="10" max="16384" width="9.109375" style="49"/>
  </cols>
  <sheetData>
    <row r="1" spans="1:7" ht="11.1" customHeight="1" x14ac:dyDescent="0.25">
      <c r="A1" s="218" t="s">
        <v>528</v>
      </c>
      <c r="B1" s="218"/>
      <c r="C1" s="218"/>
      <c r="D1" s="218"/>
      <c r="E1" s="218"/>
      <c r="F1" s="218"/>
    </row>
    <row r="2" spans="1:7" ht="13.2" customHeight="1" x14ac:dyDescent="0.25">
      <c r="A2" s="207" t="s">
        <v>529</v>
      </c>
      <c r="B2" s="207"/>
      <c r="C2" s="207"/>
      <c r="D2" s="207"/>
      <c r="E2" s="207"/>
      <c r="F2" s="207"/>
    </row>
    <row r="3" spans="1:7" ht="9" customHeight="1" x14ac:dyDescent="0.25">
      <c r="A3" s="1"/>
      <c r="B3" s="2"/>
      <c r="C3" s="3"/>
      <c r="D3" s="4"/>
      <c r="E3" s="4"/>
      <c r="F3" s="3"/>
    </row>
    <row r="4" spans="1:7" ht="13.95" customHeight="1" thickBot="1" x14ac:dyDescent="0.3">
      <c r="A4" s="5">
        <v>1</v>
      </c>
      <c r="B4" s="6">
        <v>2</v>
      </c>
      <c r="C4" s="7">
        <v>3</v>
      </c>
      <c r="D4" s="8" t="s">
        <v>26</v>
      </c>
      <c r="E4" s="9" t="s">
        <v>27</v>
      </c>
      <c r="F4" s="10" t="s">
        <v>28</v>
      </c>
    </row>
    <row r="5" spans="1:7" ht="4.95" customHeight="1" x14ac:dyDescent="0.25">
      <c r="A5" s="219" t="s">
        <v>20</v>
      </c>
      <c r="B5" s="222" t="s">
        <v>21</v>
      </c>
      <c r="C5" s="225" t="s">
        <v>530</v>
      </c>
      <c r="D5" s="228" t="s">
        <v>23</v>
      </c>
      <c r="E5" s="228" t="s">
        <v>24</v>
      </c>
      <c r="F5" s="231" t="s">
        <v>25</v>
      </c>
    </row>
    <row r="6" spans="1:7" ht="6" customHeight="1" x14ac:dyDescent="0.25">
      <c r="A6" s="220"/>
      <c r="B6" s="223"/>
      <c r="C6" s="226"/>
      <c r="D6" s="229"/>
      <c r="E6" s="229"/>
      <c r="F6" s="232"/>
    </row>
    <row r="7" spans="1:7" ht="4.95" customHeight="1" x14ac:dyDescent="0.25">
      <c r="A7" s="220"/>
      <c r="B7" s="223"/>
      <c r="C7" s="226"/>
      <c r="D7" s="229"/>
      <c r="E7" s="229"/>
      <c r="F7" s="232"/>
    </row>
    <row r="8" spans="1:7" ht="6" customHeight="1" x14ac:dyDescent="0.25">
      <c r="A8" s="220"/>
      <c r="B8" s="223"/>
      <c r="C8" s="226"/>
      <c r="D8" s="229"/>
      <c r="E8" s="229"/>
      <c r="F8" s="232"/>
    </row>
    <row r="9" spans="1:7" ht="6" customHeight="1" x14ac:dyDescent="0.25">
      <c r="A9" s="220"/>
      <c r="B9" s="223"/>
      <c r="C9" s="226"/>
      <c r="D9" s="229"/>
      <c r="E9" s="229"/>
      <c r="F9" s="232"/>
    </row>
    <row r="10" spans="1:7" ht="18" customHeight="1" x14ac:dyDescent="0.25">
      <c r="A10" s="220"/>
      <c r="B10" s="223"/>
      <c r="C10" s="226"/>
      <c r="D10" s="229"/>
      <c r="E10" s="229"/>
      <c r="F10" s="232"/>
    </row>
    <row r="11" spans="1:7" ht="13.5" customHeight="1" x14ac:dyDescent="0.25">
      <c r="A11" s="221"/>
      <c r="B11" s="224"/>
      <c r="C11" s="227"/>
      <c r="D11" s="230"/>
      <c r="E11" s="230"/>
      <c r="F11" s="233"/>
    </row>
    <row r="12" spans="1:7" ht="13.8" thickBot="1" x14ac:dyDescent="0.3">
      <c r="A12" s="11">
        <v>1</v>
      </c>
      <c r="B12" s="12">
        <v>2</v>
      </c>
      <c r="C12" s="13">
        <v>3</v>
      </c>
      <c r="D12" s="14" t="s">
        <v>26</v>
      </c>
      <c r="E12" s="15" t="s">
        <v>27</v>
      </c>
      <c r="F12" s="16" t="s">
        <v>28</v>
      </c>
    </row>
    <row r="13" spans="1:7" ht="13.2" x14ac:dyDescent="0.25">
      <c r="A13" s="17" t="s">
        <v>531</v>
      </c>
      <c r="B13" s="18" t="s">
        <v>532</v>
      </c>
      <c r="C13" s="19" t="s">
        <v>559</v>
      </c>
      <c r="D13" s="119">
        <f>D15+D24</f>
        <v>25118914.830000043</v>
      </c>
      <c r="E13" s="119">
        <f>E15+E24</f>
        <v>4367007.2300000191</v>
      </c>
      <c r="F13" s="120">
        <f>D13-E13</f>
        <v>20751907.600000024</v>
      </c>
      <c r="G13" s="113"/>
    </row>
    <row r="14" spans="1:7" ht="13.2" x14ac:dyDescent="0.25">
      <c r="A14" s="20" t="s">
        <v>560</v>
      </c>
      <c r="B14" s="21"/>
      <c r="C14" s="22"/>
      <c r="D14" s="22"/>
      <c r="E14" s="84"/>
      <c r="F14" s="216">
        <f>D15-E15</f>
        <v>3198907</v>
      </c>
      <c r="G14" s="113"/>
    </row>
    <row r="15" spans="1:7" ht="13.2" x14ac:dyDescent="0.25">
      <c r="A15" s="23" t="s">
        <v>533</v>
      </c>
      <c r="B15" s="24" t="s">
        <v>534</v>
      </c>
      <c r="C15" s="25" t="s">
        <v>559</v>
      </c>
      <c r="D15" s="85">
        <f>D17</f>
        <v>15302996</v>
      </c>
      <c r="E15" s="116">
        <f>E17</f>
        <v>12104089</v>
      </c>
      <c r="F15" s="217"/>
      <c r="G15" s="113"/>
    </row>
    <row r="16" spans="1:7" ht="13.2" x14ac:dyDescent="0.25">
      <c r="A16" s="26" t="s">
        <v>535</v>
      </c>
      <c r="B16" s="27"/>
      <c r="C16" s="28"/>
      <c r="D16" s="28"/>
      <c r="E16" s="117"/>
      <c r="F16" s="216">
        <f>D17-E17</f>
        <v>3198907</v>
      </c>
    </row>
    <row r="17" spans="1:8" ht="21" x14ac:dyDescent="0.25">
      <c r="A17" s="29" t="s">
        <v>561</v>
      </c>
      <c r="B17" s="30" t="s">
        <v>534</v>
      </c>
      <c r="C17" s="31" t="s">
        <v>562</v>
      </c>
      <c r="D17" s="86">
        <f>D18+D20</f>
        <v>15302996</v>
      </c>
      <c r="E17" s="86">
        <f>E18+E20</f>
        <v>12104089</v>
      </c>
      <c r="F17" s="217"/>
      <c r="H17" s="113"/>
    </row>
    <row r="18" spans="1:8" ht="21" x14ac:dyDescent="0.25">
      <c r="A18" s="32" t="s">
        <v>563</v>
      </c>
      <c r="B18" s="33" t="s">
        <v>534</v>
      </c>
      <c r="C18" s="34" t="s">
        <v>564</v>
      </c>
      <c r="D18" s="86">
        <f>D19</f>
        <v>34000000</v>
      </c>
      <c r="E18" s="115">
        <f>E19</f>
        <v>24000000</v>
      </c>
      <c r="F18" s="35">
        <f>D18-E18</f>
        <v>10000000</v>
      </c>
      <c r="H18" s="113"/>
    </row>
    <row r="19" spans="1:8" ht="31.2" x14ac:dyDescent="0.25">
      <c r="A19" s="32" t="s">
        <v>565</v>
      </c>
      <c r="B19" s="33" t="s">
        <v>534</v>
      </c>
      <c r="C19" s="34" t="s">
        <v>566</v>
      </c>
      <c r="D19" s="86">
        <v>34000000</v>
      </c>
      <c r="E19" s="86">
        <v>24000000</v>
      </c>
      <c r="F19" s="35">
        <f>D19-E19</f>
        <v>10000000</v>
      </c>
    </row>
    <row r="20" spans="1:8" ht="21" x14ac:dyDescent="0.25">
      <c r="A20" s="32" t="s">
        <v>567</v>
      </c>
      <c r="B20" s="33" t="s">
        <v>534</v>
      </c>
      <c r="C20" s="34" t="s">
        <v>568</v>
      </c>
      <c r="D20" s="86">
        <f>D21</f>
        <v>-18697004</v>
      </c>
      <c r="E20" s="115">
        <f>E21</f>
        <v>-11895911</v>
      </c>
      <c r="F20" s="35">
        <f>D20-E20</f>
        <v>-6801093</v>
      </c>
    </row>
    <row r="21" spans="1:8" ht="21" x14ac:dyDescent="0.25">
      <c r="A21" s="32" t="s">
        <v>569</v>
      </c>
      <c r="B21" s="33" t="s">
        <v>534</v>
      </c>
      <c r="C21" s="34" t="s">
        <v>570</v>
      </c>
      <c r="D21" s="86">
        <v>-18697004</v>
      </c>
      <c r="E21" s="87">
        <v>-11895911</v>
      </c>
      <c r="F21" s="35">
        <f>D21-E21</f>
        <v>-6801093</v>
      </c>
    </row>
    <row r="22" spans="1:8" ht="13.2" x14ac:dyDescent="0.25">
      <c r="A22" s="36" t="s">
        <v>536</v>
      </c>
      <c r="B22" s="37" t="s">
        <v>537</v>
      </c>
      <c r="C22" s="38" t="s">
        <v>559</v>
      </c>
      <c r="D22" s="88" t="s">
        <v>40</v>
      </c>
      <c r="E22" s="89" t="s">
        <v>40</v>
      </c>
      <c r="F22" s="114" t="s">
        <v>40</v>
      </c>
    </row>
    <row r="23" spans="1:8" ht="13.2" x14ac:dyDescent="0.25">
      <c r="A23" s="32" t="s">
        <v>535</v>
      </c>
      <c r="B23" s="39"/>
      <c r="C23" s="40" t="s">
        <v>571</v>
      </c>
      <c r="D23" s="40" t="s">
        <v>571</v>
      </c>
      <c r="E23" s="40" t="s">
        <v>571</v>
      </c>
      <c r="F23" s="41" t="s">
        <v>571</v>
      </c>
    </row>
    <row r="24" spans="1:8" ht="12.75" customHeight="1" x14ac:dyDescent="0.25">
      <c r="A24" s="23" t="s">
        <v>572</v>
      </c>
      <c r="B24" s="24" t="s">
        <v>538</v>
      </c>
      <c r="C24" s="31" t="s">
        <v>573</v>
      </c>
      <c r="D24" s="85">
        <f>D25</f>
        <v>9815918.8300000429</v>
      </c>
      <c r="E24" s="90">
        <f>E25</f>
        <v>-7737081.7699999809</v>
      </c>
      <c r="F24" s="42">
        <f>D25-E25</f>
        <v>17553000.600000024</v>
      </c>
    </row>
    <row r="25" spans="1:8" ht="26.25" customHeight="1" x14ac:dyDescent="0.25">
      <c r="A25" s="29" t="s">
        <v>574</v>
      </c>
      <c r="B25" s="30" t="s">
        <v>538</v>
      </c>
      <c r="C25" s="31" t="s">
        <v>573</v>
      </c>
      <c r="D25" s="86">
        <f>D26+D30</f>
        <v>9815918.8300000429</v>
      </c>
      <c r="E25" s="87">
        <f>E26+E30</f>
        <v>-7737081.7699999809</v>
      </c>
      <c r="F25" s="35">
        <f>D25-E25</f>
        <v>17553000.600000024</v>
      </c>
    </row>
    <row r="26" spans="1:8" ht="12.75" customHeight="1" x14ac:dyDescent="0.25">
      <c r="A26" s="23" t="s">
        <v>539</v>
      </c>
      <c r="B26" s="24" t="s">
        <v>540</v>
      </c>
      <c r="C26" s="31" t="s">
        <v>575</v>
      </c>
      <c r="D26" s="85">
        <f>D27</f>
        <v>-880499464.75999999</v>
      </c>
      <c r="E26" s="90">
        <f>E27</f>
        <v>-605732280.49000001</v>
      </c>
      <c r="F26" s="43" t="s">
        <v>527</v>
      </c>
    </row>
    <row r="27" spans="1:8" ht="24.75" customHeight="1" x14ac:dyDescent="0.25">
      <c r="A27" s="32" t="s">
        <v>576</v>
      </c>
      <c r="B27" s="33" t="s">
        <v>540</v>
      </c>
      <c r="C27" s="34" t="s">
        <v>577</v>
      </c>
      <c r="D27" s="91">
        <v>-880499464.75999999</v>
      </c>
      <c r="E27" s="92">
        <v>-605732280.49000001</v>
      </c>
      <c r="F27" s="44" t="s">
        <v>527</v>
      </c>
    </row>
    <row r="28" spans="1:8" ht="27" customHeight="1" x14ac:dyDescent="0.25">
      <c r="A28" s="32" t="s">
        <v>578</v>
      </c>
      <c r="B28" s="33" t="s">
        <v>540</v>
      </c>
      <c r="C28" s="34" t="s">
        <v>579</v>
      </c>
      <c r="D28" s="91">
        <f>D27</f>
        <v>-880499464.75999999</v>
      </c>
      <c r="E28" s="92">
        <f>E27</f>
        <v>-605732280.49000001</v>
      </c>
      <c r="F28" s="44" t="s">
        <v>527</v>
      </c>
    </row>
    <row r="29" spans="1:8" ht="26.25" customHeight="1" x14ac:dyDescent="0.25">
      <c r="A29" s="32" t="s">
        <v>580</v>
      </c>
      <c r="B29" s="33" t="s">
        <v>540</v>
      </c>
      <c r="C29" s="34" t="s">
        <v>581</v>
      </c>
      <c r="D29" s="91">
        <f>D28</f>
        <v>-880499464.75999999</v>
      </c>
      <c r="E29" s="92">
        <f>E28</f>
        <v>-605732280.49000001</v>
      </c>
      <c r="F29" s="44" t="s">
        <v>527</v>
      </c>
    </row>
    <row r="30" spans="1:8" ht="12.75" customHeight="1" x14ac:dyDescent="0.25">
      <c r="A30" s="23" t="s">
        <v>541</v>
      </c>
      <c r="B30" s="24" t="s">
        <v>542</v>
      </c>
      <c r="C30" s="34" t="s">
        <v>582</v>
      </c>
      <c r="D30" s="85">
        <f>D31</f>
        <v>890315383.59000003</v>
      </c>
      <c r="E30" s="90">
        <f>E31</f>
        <v>597995198.72000003</v>
      </c>
      <c r="F30" s="43" t="s">
        <v>527</v>
      </c>
    </row>
    <row r="31" spans="1:8" ht="15" customHeight="1" x14ac:dyDescent="0.25">
      <c r="A31" s="32" t="s">
        <v>583</v>
      </c>
      <c r="B31" s="33" t="s">
        <v>542</v>
      </c>
      <c r="C31" s="34" t="s">
        <v>584</v>
      </c>
      <c r="D31" s="91">
        <v>890315383.59000003</v>
      </c>
      <c r="E31" s="92">
        <v>597995198.72000003</v>
      </c>
      <c r="F31" s="44" t="s">
        <v>527</v>
      </c>
    </row>
    <row r="32" spans="1:8" ht="27" customHeight="1" x14ac:dyDescent="0.25">
      <c r="A32" s="32" t="s">
        <v>585</v>
      </c>
      <c r="B32" s="33" t="s">
        <v>542</v>
      </c>
      <c r="C32" s="34" t="s">
        <v>586</v>
      </c>
      <c r="D32" s="91">
        <f>D31</f>
        <v>890315383.59000003</v>
      </c>
      <c r="E32" s="92">
        <f>E31</f>
        <v>597995198.72000003</v>
      </c>
      <c r="F32" s="44" t="s">
        <v>527</v>
      </c>
    </row>
    <row r="33" spans="1:6" ht="33.75" customHeight="1" thickBot="1" x14ac:dyDescent="0.3">
      <c r="A33" s="45" t="s">
        <v>587</v>
      </c>
      <c r="B33" s="46" t="s">
        <v>542</v>
      </c>
      <c r="C33" s="47" t="s">
        <v>588</v>
      </c>
      <c r="D33" s="93">
        <f>D32</f>
        <v>890315383.59000003</v>
      </c>
      <c r="E33" s="94">
        <f>E32</f>
        <v>597995198.72000003</v>
      </c>
      <c r="F33" s="48" t="s">
        <v>527</v>
      </c>
    </row>
    <row r="34" spans="1:6" ht="12.75" customHeight="1" x14ac:dyDescent="0.25">
      <c r="F34" s="50"/>
    </row>
    <row r="35" spans="1:6" ht="12.75" customHeight="1" x14ac:dyDescent="0.25">
      <c r="A35" s="113"/>
    </row>
    <row r="36" spans="1:6" ht="87" customHeight="1" x14ac:dyDescent="0.3">
      <c r="A36" s="64" t="s">
        <v>885</v>
      </c>
      <c r="B36" s="65"/>
      <c r="C36" s="66"/>
      <c r="D36" s="65"/>
      <c r="E36" s="67" t="s">
        <v>886</v>
      </c>
      <c r="F36" s="68"/>
    </row>
    <row r="37" spans="1:6" ht="19.2" customHeight="1" x14ac:dyDescent="0.3">
      <c r="A37" s="65"/>
      <c r="B37" s="65"/>
      <c r="C37" s="164" t="s">
        <v>589</v>
      </c>
      <c r="D37" s="65"/>
      <c r="E37" s="65" t="s">
        <v>590</v>
      </c>
      <c r="F37" s="65"/>
    </row>
    <row r="38" spans="1:6" ht="19.2" customHeight="1" x14ac:dyDescent="0.3">
      <c r="A38" s="65"/>
      <c r="B38" s="65"/>
      <c r="C38" s="147"/>
      <c r="D38" s="65"/>
      <c r="E38" s="65"/>
      <c r="F38" s="65"/>
    </row>
    <row r="39" spans="1:6" ht="18.600000000000001" customHeight="1" x14ac:dyDescent="0.3">
      <c r="A39" s="65" t="s">
        <v>914</v>
      </c>
      <c r="B39" s="65"/>
      <c r="C39" s="65"/>
      <c r="D39" s="65"/>
      <c r="E39" s="65"/>
      <c r="F39" s="65"/>
    </row>
    <row r="40" spans="1:6" ht="12.75" customHeight="1" x14ac:dyDescent="0.3">
      <c r="A40" s="65" t="s">
        <v>591</v>
      </c>
      <c r="B40" s="65"/>
      <c r="C40" s="66"/>
      <c r="D40" s="65"/>
      <c r="E40" s="67" t="s">
        <v>915</v>
      </c>
      <c r="F40" s="65"/>
    </row>
    <row r="41" spans="1:6" ht="12.75" customHeight="1" x14ac:dyDescent="0.3">
      <c r="A41" s="65"/>
      <c r="B41" s="65"/>
      <c r="C41" s="200" t="s">
        <v>589</v>
      </c>
      <c r="D41" s="65"/>
      <c r="E41" s="65" t="s">
        <v>590</v>
      </c>
      <c r="F41" s="65"/>
    </row>
    <row r="42" spans="1:6" ht="12.75" customHeight="1" x14ac:dyDescent="0.3">
      <c r="A42" s="65"/>
      <c r="B42" s="65"/>
      <c r="C42" s="65"/>
      <c r="D42" s="65"/>
      <c r="E42" s="65"/>
      <c r="F42" s="65"/>
    </row>
    <row r="43" spans="1:6" ht="25.95" customHeight="1" x14ac:dyDescent="0.3">
      <c r="A43" s="69" t="s">
        <v>801</v>
      </c>
      <c r="B43" s="65"/>
      <c r="C43" s="66"/>
      <c r="D43" s="65"/>
      <c r="E43" s="67" t="s">
        <v>802</v>
      </c>
      <c r="F43" s="65"/>
    </row>
    <row r="44" spans="1:6" ht="12.75" customHeight="1" x14ac:dyDescent="0.3">
      <c r="A44" s="65"/>
      <c r="B44" s="65"/>
      <c r="C44" s="141" t="s">
        <v>589</v>
      </c>
      <c r="D44" s="65"/>
      <c r="E44" s="65" t="s">
        <v>590</v>
      </c>
      <c r="F44" s="65"/>
    </row>
    <row r="47" spans="1:6" ht="12.75" customHeight="1" x14ac:dyDescent="0.25">
      <c r="A47" s="51" t="s">
        <v>916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E24">
    <cfRule type="cellIs" dxfId="11" priority="11" stopIfTrue="1" operator="equal">
      <formula>0</formula>
    </cfRule>
  </conditionalFormatting>
  <conditionalFormatting sqref="E25:F25 F14 F16">
    <cfRule type="cellIs" dxfId="10" priority="10" stopIfTrue="1" operator="equal">
      <formula>0</formula>
    </cfRule>
  </conditionalFormatting>
  <conditionalFormatting sqref="E26">
    <cfRule type="cellIs" dxfId="9" priority="9" stopIfTrue="1" operator="equal">
      <formula>0</formula>
    </cfRule>
  </conditionalFormatting>
  <conditionalFormatting sqref="E27">
    <cfRule type="cellIs" dxfId="8" priority="8" stopIfTrue="1" operator="equal">
      <formula>0</formula>
    </cfRule>
  </conditionalFormatting>
  <conditionalFormatting sqref="E28">
    <cfRule type="cellIs" dxfId="7" priority="7" stopIfTrue="1" operator="equal">
      <formula>0</formula>
    </cfRule>
  </conditionalFormatting>
  <conditionalFormatting sqref="F26:F27">
    <cfRule type="cellIs" dxfId="6" priority="6" stopIfTrue="1" operator="equal">
      <formula>0</formula>
    </cfRule>
  </conditionalFormatting>
  <conditionalFormatting sqref="F28">
    <cfRule type="cellIs" dxfId="5" priority="5" stopIfTrue="1" operator="equal">
      <formula>0</formula>
    </cfRule>
  </conditionalFormatting>
  <conditionalFormatting sqref="F31">
    <cfRule type="cellIs" dxfId="4" priority="4" stopIfTrue="1" operator="equal">
      <formula>0</formula>
    </cfRule>
  </conditionalFormatting>
  <conditionalFormatting sqref="F13">
    <cfRule type="cellIs" dxfId="3" priority="18" stopIfTrue="1" operator="equal">
      <formula>0</formula>
    </cfRule>
  </conditionalFormatting>
  <conditionalFormatting sqref="E18:F18 F19">
    <cfRule type="cellIs" dxfId="2" priority="17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543</v>
      </c>
      <c r="B1" t="s">
        <v>27</v>
      </c>
    </row>
    <row r="2" spans="1:2" x14ac:dyDescent="0.25">
      <c r="A2" t="s">
        <v>544</v>
      </c>
      <c r="B2" t="s">
        <v>545</v>
      </c>
    </row>
    <row r="3" spans="1:2" x14ac:dyDescent="0.25">
      <c r="A3" t="s">
        <v>546</v>
      </c>
      <c r="B3" t="s">
        <v>5</v>
      </c>
    </row>
    <row r="4" spans="1:2" x14ac:dyDescent="0.25">
      <c r="A4" t="s">
        <v>547</v>
      </c>
      <c r="B4" t="s">
        <v>548</v>
      </c>
    </row>
    <row r="5" spans="1:2" x14ac:dyDescent="0.25">
      <c r="A5" t="s">
        <v>549</v>
      </c>
      <c r="B5" t="s">
        <v>550</v>
      </c>
    </row>
    <row r="6" spans="1:2" x14ac:dyDescent="0.25">
      <c r="A6" t="s">
        <v>551</v>
      </c>
      <c r="B6" t="s">
        <v>552</v>
      </c>
    </row>
    <row r="7" spans="1:2" x14ac:dyDescent="0.25">
      <c r="A7" t="s">
        <v>553</v>
      </c>
      <c r="B7" t="s">
        <v>552</v>
      </c>
    </row>
    <row r="8" spans="1:2" x14ac:dyDescent="0.25">
      <c r="A8" t="s">
        <v>554</v>
      </c>
      <c r="B8" t="s">
        <v>555</v>
      </c>
    </row>
    <row r="9" spans="1:2" x14ac:dyDescent="0.25">
      <c r="A9" t="s">
        <v>556</v>
      </c>
      <c r="B9" t="s">
        <v>557</v>
      </c>
    </row>
    <row r="10" spans="1:2" x14ac:dyDescent="0.25">
      <c r="A10" t="s">
        <v>558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Доходы+</vt:lpstr>
      <vt:lpstr>Расходы+</vt:lpstr>
      <vt:lpstr>Источники+</vt:lpstr>
      <vt:lpstr>_params</vt:lpstr>
      <vt:lpstr>'Доходы+'!APPT</vt:lpstr>
      <vt:lpstr>'Источники+'!APPT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'Источники+'!LAST_CELL</vt:lpstr>
      <vt:lpstr>'Доходы+'!PARAMS</vt:lpstr>
      <vt:lpstr>'Доходы+'!PERIOD</vt:lpstr>
      <vt:lpstr>'Доходы+'!RANGE_NAMES</vt:lpstr>
      <vt:lpstr>'Доходы+'!RBEGIN_1</vt:lpstr>
      <vt:lpstr>'Источники+'!RBEGIN_1</vt:lpstr>
      <vt:lpstr>'Расходы+'!RBEGIN_1</vt:lpstr>
      <vt:lpstr>'Доходы+'!REG_DATE</vt:lpstr>
      <vt:lpstr>'Доходы+'!REND_1</vt:lpstr>
      <vt:lpstr>'Источники+'!REND_1</vt:lpstr>
      <vt:lpstr>'Расходы+'!REND_1</vt:lpstr>
      <vt:lpstr>'Источники+'!S_520</vt:lpstr>
      <vt:lpstr>'Источники+'!S_620</vt:lpstr>
      <vt:lpstr>'Источники+'!S_700</vt:lpstr>
      <vt:lpstr>'Источники+'!S_700A</vt:lpstr>
      <vt:lpstr>'Доходы+'!SIGN</vt:lpstr>
      <vt:lpstr>'Источники+'!SIGN</vt:lpstr>
      <vt:lpstr>'Расходы+'!SIGN</vt:lpstr>
      <vt:lpstr>'Доходы+'!SRC_CODE</vt:lpstr>
      <vt:lpstr>'Доходы+'!SRC_KIND</vt:lpstr>
      <vt:lpstr>'Доходы+'!Область_печати</vt:lpstr>
      <vt:lpstr>'Источники+'!Область_печати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Приходько Елена Юрьевна</cp:lastModifiedBy>
  <cp:lastPrinted>2020-09-24T12:20:49Z</cp:lastPrinted>
  <dcterms:created xsi:type="dcterms:W3CDTF">2019-02-22T07:57:33Z</dcterms:created>
  <dcterms:modified xsi:type="dcterms:W3CDTF">2020-09-24T12:26:52Z</dcterms:modified>
</cp:coreProperties>
</file>