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4" windowWidth="11304" windowHeight="9420" activeTab="2"/>
  </bookViews>
  <sheets>
    <sheet name="Доходы+" sheetId="1" r:id="rId1"/>
    <sheet name="Расходы+" sheetId="2" r:id="rId2"/>
    <sheet name="Источники+" sheetId="5" r:id="rId3"/>
    <sheet name="_params" sheetId="4" state="hidden" r:id="rId4"/>
  </sheets>
  <definedNames>
    <definedName name="APPT" localSheetId="0">'Доходы+'!$A$27</definedName>
    <definedName name="APPT" localSheetId="2">'Источники+'!$A$25</definedName>
    <definedName name="APPT" localSheetId="1">'Расходы+'!$A$21</definedName>
    <definedName name="FILE_NAME" localSheetId="0">'Доходы+'!$H$5</definedName>
    <definedName name="FIO" localSheetId="0">'Доходы+'!$D$30</definedName>
    <definedName name="FIO" localSheetId="1">'Расходы+'!$D$21</definedName>
    <definedName name="FORM_CODE" localSheetId="0">'Доходы+'!$H$7</definedName>
    <definedName name="LAST_CELL" localSheetId="0">'Доходы+'!$F$228</definedName>
    <definedName name="LAST_CELL" localSheetId="2">'Источники+'!$F$23</definedName>
    <definedName name="LAST_CELL" localSheetId="1">'Расходы+'!#REF!</definedName>
    <definedName name="PARAMS" localSheetId="0">'Доходы+'!$H$3</definedName>
    <definedName name="PERIOD" localSheetId="0">'Доходы+'!$H$8</definedName>
    <definedName name="RANGE_NAMES" localSheetId="0">'Доходы+'!$H$11</definedName>
    <definedName name="RBEGIN_1" localSheetId="0">'Доходы+'!$A$21</definedName>
    <definedName name="RBEGIN_1" localSheetId="2">'Источники+'!$A$12</definedName>
    <definedName name="RBEGIN_1" localSheetId="1">'Расходы+'!$A$13</definedName>
    <definedName name="REG_DATE" localSheetId="0">'Доходы+'!$H$6</definedName>
    <definedName name="REND_1" localSheetId="0">'Доходы+'!$A$228</definedName>
    <definedName name="REND_1" localSheetId="2">'Источники+'!$A$23</definedName>
    <definedName name="REND_1" localSheetId="1">'Расходы+'!$A$382</definedName>
    <definedName name="S_520" localSheetId="2">'Источники+'!$A$14</definedName>
    <definedName name="S_620" localSheetId="2">'Источники+'!$A$16</definedName>
    <definedName name="S_700" localSheetId="2">'Источники+'!$A$18</definedName>
    <definedName name="S_700A" localSheetId="2">'Источники+'!$A$19</definedName>
    <definedName name="SIGN" localSheetId="0">'Доходы+'!$A$25:$D$28</definedName>
    <definedName name="SIGN" localSheetId="2">'Источники+'!$A$25:$D$26</definedName>
    <definedName name="SIGN" localSheetId="1">'Расходы+'!$A$20:$D$22</definedName>
    <definedName name="SRC_CODE" localSheetId="0">'Доходы+'!$H$10</definedName>
    <definedName name="SRC_KIND" localSheetId="0">'Доходы+'!$H$9</definedName>
    <definedName name="_xlnm.Print_Area" localSheetId="0">'Доходы+'!$A$1:$F$230</definedName>
    <definedName name="_xlnm.Print_Area" localSheetId="2">'Источники+'!$A$1:$F$49</definedName>
    <definedName name="_xlnm.Print_Area" localSheetId="1">'Расходы+'!$A$1:$F$382</definedName>
  </definedNames>
  <calcPr calcId="145621"/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25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E69" i="1" l="1"/>
  <c r="E100" i="1"/>
  <c r="E125" i="1"/>
  <c r="E124" i="1"/>
  <c r="E164" i="1"/>
  <c r="E134" i="1"/>
  <c r="E149" i="1"/>
  <c r="E152" i="1"/>
  <c r="E165" i="1"/>
  <c r="E169" i="1"/>
  <c r="E170" i="1"/>
  <c r="E185" i="1"/>
  <c r="E186" i="1"/>
  <c r="E203" i="1"/>
  <c r="E209" i="1"/>
  <c r="E213" i="1"/>
  <c r="E19" i="2"/>
  <c r="D20" i="2"/>
  <c r="E29" i="2"/>
  <c r="D29" i="2"/>
  <c r="E36" i="2"/>
  <c r="E54" i="2"/>
  <c r="D54" i="2"/>
  <c r="E64" i="2"/>
  <c r="D64" i="2"/>
  <c r="E65" i="2"/>
  <c r="D65" i="2"/>
  <c r="D70" i="2"/>
  <c r="D61" i="2"/>
  <c r="D60" i="2"/>
  <c r="D56" i="2"/>
  <c r="E122" i="2"/>
  <c r="E121" i="2" s="1"/>
  <c r="D269" i="2"/>
  <c r="D305" i="2"/>
  <c r="D365" i="2"/>
  <c r="D366" i="2"/>
  <c r="D362" i="2" s="1"/>
  <c r="D363" i="2"/>
  <c r="E228" i="2" l="1"/>
  <c r="D228" i="2"/>
  <c r="E218" i="2"/>
  <c r="D218" i="2"/>
  <c r="D217" i="2"/>
  <c r="E119" i="2"/>
  <c r="E27" i="2"/>
  <c r="D27" i="2"/>
  <c r="D143" i="2"/>
  <c r="E334" i="2" l="1"/>
  <c r="E73" i="1"/>
  <c r="E150" i="1"/>
  <c r="E128" i="1"/>
  <c r="E144" i="1"/>
  <c r="E196" i="1" l="1"/>
  <c r="E198" i="1"/>
  <c r="E204" i="1"/>
  <c r="E219" i="1"/>
  <c r="E226" i="1"/>
  <c r="E223" i="1" s="1"/>
  <c r="E222" i="1" s="1"/>
  <c r="E40" i="2" l="1"/>
  <c r="D40" i="2"/>
  <c r="E89" i="2"/>
  <c r="E90" i="2"/>
  <c r="E144" i="2"/>
  <c r="E145" i="2"/>
  <c r="E146" i="2"/>
  <c r="E162" i="2"/>
  <c r="E137" i="1" l="1"/>
  <c r="E142" i="1"/>
  <c r="E108" i="1"/>
  <c r="E26" i="1" l="1"/>
  <c r="E147" i="1"/>
  <c r="E44" i="1" l="1"/>
  <c r="E91" i="1"/>
  <c r="E94" i="1"/>
  <c r="E106" i="1"/>
  <c r="E107" i="1" s="1"/>
  <c r="E122" i="1"/>
  <c r="E121" i="1" s="1"/>
  <c r="E120" i="1" s="1"/>
  <c r="E130" i="1"/>
  <c r="E126" i="1"/>
  <c r="E181" i="1" l="1"/>
  <c r="E190" i="1"/>
  <c r="E192" i="1"/>
  <c r="E227" i="2" l="1"/>
  <c r="E217" i="2"/>
  <c r="E216" i="2" s="1"/>
  <c r="D216" i="2"/>
  <c r="E181" i="2"/>
  <c r="D181" i="2"/>
  <c r="D180" i="2"/>
  <c r="E174" i="2"/>
  <c r="E142" i="2"/>
  <c r="D142" i="2"/>
  <c r="E143" i="2"/>
  <c r="E28" i="2"/>
  <c r="D28" i="2"/>
  <c r="D90" i="2"/>
  <c r="D89" i="2"/>
  <c r="E47" i="2"/>
  <c r="E52" i="2"/>
  <c r="E51" i="2" s="1"/>
  <c r="E118" i="2"/>
  <c r="E117" i="2" s="1"/>
  <c r="D165" i="2"/>
  <c r="D166" i="2"/>
  <c r="E166" i="2"/>
  <c r="E165" i="2" s="1"/>
  <c r="E184" i="2"/>
  <c r="E183" i="2" s="1"/>
  <c r="E198" i="2"/>
  <c r="E197" i="2" s="1"/>
  <c r="D198" i="2"/>
  <c r="D197" i="2" s="1"/>
  <c r="D275" i="2" l="1"/>
  <c r="E275" i="2"/>
  <c r="D272" i="2"/>
  <c r="E272" i="2"/>
  <c r="E271" i="2" s="1"/>
  <c r="E270" i="2" s="1"/>
  <c r="E284" i="2"/>
  <c r="E290" i="2"/>
  <c r="E289" i="2" s="1"/>
  <c r="E293" i="2" l="1"/>
  <c r="D293" i="2"/>
  <c r="F304" i="2"/>
  <c r="E303" i="2"/>
  <c r="E302" i="2" s="1"/>
  <c r="E298" i="2" s="1"/>
  <c r="D303" i="2"/>
  <c r="F303" i="2" l="1"/>
  <c r="D302" i="2"/>
  <c r="F302" i="2" s="1"/>
  <c r="E317" i="2" l="1"/>
  <c r="E308" i="2"/>
  <c r="E307" i="2" s="1"/>
  <c r="E339" i="2"/>
  <c r="E338" i="2" s="1"/>
  <c r="E354" i="2"/>
  <c r="E353" i="2" s="1"/>
  <c r="E18" i="5"/>
  <c r="E59" i="1" l="1"/>
  <c r="E58" i="1" s="1"/>
  <c r="E77" i="1"/>
  <c r="E85" i="1"/>
  <c r="E87" i="1"/>
  <c r="E89" i="1"/>
  <c r="E167" i="1"/>
  <c r="E188" i="1"/>
  <c r="E215" i="1"/>
  <c r="E39" i="2" l="1"/>
  <c r="E102" i="2"/>
  <c r="D102" i="2"/>
  <c r="E135" i="2"/>
  <c r="E136" i="2"/>
  <c r="E139" i="2"/>
  <c r="E138" i="2" s="1"/>
  <c r="E137" i="2" s="1"/>
  <c r="E260" i="2"/>
  <c r="E259" i="2" s="1"/>
  <c r="E296" i="2"/>
  <c r="E283" i="2" s="1"/>
  <c r="F297" i="2"/>
  <c r="F19" i="5" l="1"/>
  <c r="E43" i="2" l="1"/>
  <c r="E126" i="2"/>
  <c r="E125" i="2" s="1"/>
  <c r="E154" i="2"/>
  <c r="E161" i="2"/>
  <c r="E182" i="2"/>
  <c r="E319" i="2"/>
  <c r="E320" i="2"/>
  <c r="E321" i="2"/>
  <c r="E322" i="2"/>
  <c r="E323" i="2"/>
  <c r="E324" i="2"/>
  <c r="E153" i="2" l="1"/>
  <c r="E25" i="1"/>
  <c r="E24" i="1" s="1"/>
  <c r="E37" i="1"/>
  <c r="E36" i="1" s="1"/>
  <c r="E49" i="1"/>
  <c r="E53" i="1"/>
  <c r="E61" i="1"/>
  <c r="E65" i="1"/>
  <c r="E81" i="1"/>
  <c r="E76" i="1" s="1"/>
  <c r="E84" i="1"/>
  <c r="E97" i="1"/>
  <c r="E96" i="1" s="1"/>
  <c r="E99" i="1"/>
  <c r="E111" i="1"/>
  <c r="E110" i="1" s="1"/>
  <c r="E105" i="1" s="1"/>
  <c r="E115" i="1"/>
  <c r="E114" i="1" s="1"/>
  <c r="E118" i="1"/>
  <c r="E117" i="1" s="1"/>
  <c r="F18" i="5"/>
  <c r="E83" i="1" l="1"/>
  <c r="E113" i="1"/>
  <c r="E68" i="1"/>
  <c r="E64" i="1" s="1"/>
  <c r="E152" i="2"/>
  <c r="E43" i="1"/>
  <c r="E42" i="1" s="1"/>
  <c r="E200" i="1"/>
  <c r="E207" i="1"/>
  <c r="E211" i="1"/>
  <c r="E23" i="1" l="1"/>
  <c r="E363" i="2"/>
  <c r="E221" i="2"/>
  <c r="E222" i="2"/>
  <c r="E215" i="2"/>
  <c r="E177" i="2"/>
  <c r="E176" i="2" s="1"/>
  <c r="D37" i="2"/>
  <c r="E191" i="2" l="1"/>
  <c r="E190" i="2" s="1"/>
  <c r="E175" i="2" s="1"/>
  <c r="E115" i="2"/>
  <c r="F163" i="2"/>
  <c r="E177" i="1"/>
  <c r="E179" i="1"/>
  <c r="E218" i="1"/>
  <c r="E217" i="1" s="1"/>
  <c r="E176" i="1" l="1"/>
  <c r="E175" i="1" l="1"/>
  <c r="E174" i="1" s="1"/>
  <c r="E21" i="1" s="1"/>
  <c r="F21" i="1" s="1"/>
  <c r="E20" i="5"/>
  <c r="E17" i="5" s="1"/>
  <c r="F16" i="5" s="1"/>
  <c r="F21" i="5"/>
  <c r="F20" i="5" l="1"/>
  <c r="D39" i="2"/>
  <c r="E38" i="2"/>
  <c r="D38" i="2"/>
  <c r="E37" i="2"/>
  <c r="D36" i="2"/>
  <c r="E34" i="2"/>
  <c r="E33" i="2" s="1"/>
  <c r="D34" i="2"/>
  <c r="E31" i="2"/>
  <c r="D31" i="2"/>
  <c r="E24" i="2"/>
  <c r="D24" i="2"/>
  <c r="E23" i="2"/>
  <c r="D23" i="2"/>
  <c r="E22" i="2"/>
  <c r="D22" i="2"/>
  <c r="D35" i="2" l="1"/>
  <c r="E35" i="2"/>
  <c r="E32" i="2" s="1"/>
  <c r="E20" i="2"/>
  <c r="D19" i="2"/>
  <c r="E18" i="2"/>
  <c r="D18" i="2"/>
  <c r="E17" i="2" l="1"/>
  <c r="D17" i="2"/>
  <c r="E116" i="2"/>
  <c r="E318" i="2" l="1"/>
  <c r="E314" i="2"/>
  <c r="E313" i="2" s="1"/>
  <c r="E311" i="2"/>
  <c r="E276" i="2"/>
  <c r="E277" i="2"/>
  <c r="E278" i="2"/>
  <c r="D278" i="2"/>
  <c r="F278" i="2" l="1"/>
  <c r="D215" i="2"/>
  <c r="D316" i="2"/>
  <c r="D374" i="2"/>
  <c r="D373" i="2" s="1"/>
  <c r="E374" i="2"/>
  <c r="E373" i="2" s="1"/>
  <c r="E351" i="2"/>
  <c r="D351" i="2"/>
  <c r="E327" i="2"/>
  <c r="E326" i="2" s="1"/>
  <c r="E325" i="2" s="1"/>
  <c r="F291" i="2"/>
  <c r="D290" i="2"/>
  <c r="E287" i="2"/>
  <c r="D287" i="2"/>
  <c r="E266" i="2"/>
  <c r="E265" i="2" s="1"/>
  <c r="D266" i="2"/>
  <c r="F268" i="2"/>
  <c r="E263" i="2"/>
  <c r="E256" i="2"/>
  <c r="E255" i="2" s="1"/>
  <c r="E246" i="2"/>
  <c r="E245" i="2" s="1"/>
  <c r="E169" i="2"/>
  <c r="E158" i="2"/>
  <c r="D135" i="2"/>
  <c r="D150" i="2"/>
  <c r="D149" i="2" s="1"/>
  <c r="E130" i="2"/>
  <c r="E129" i="2" s="1"/>
  <c r="E128" i="2" s="1"/>
  <c r="E108" i="2"/>
  <c r="E107" i="2" s="1"/>
  <c r="D108" i="2"/>
  <c r="F111" i="2"/>
  <c r="E81" i="2"/>
  <c r="E70" i="2"/>
  <c r="E141" i="2" l="1"/>
  <c r="E140" i="2" s="1"/>
  <c r="E244" i="2"/>
  <c r="D286" i="2"/>
  <c r="D273" i="2" s="1"/>
  <c r="D274" i="2"/>
  <c r="E286" i="2"/>
  <c r="E274" i="2"/>
  <c r="E262" i="2"/>
  <c r="E223" i="2"/>
  <c r="E168" i="2"/>
  <c r="E160" i="2" s="1"/>
  <c r="E150" i="2"/>
  <c r="E149" i="2" s="1"/>
  <c r="E148" i="2" s="1"/>
  <c r="E157" i="2"/>
  <c r="D289" i="2"/>
  <c r="D277" i="2"/>
  <c r="F277" i="2" s="1"/>
  <c r="F151" i="2"/>
  <c r="F290" i="2"/>
  <c r="D148" i="2"/>
  <c r="E273" i="2" l="1"/>
  <c r="E133" i="2"/>
  <c r="E132" i="2" s="1"/>
  <c r="E134" i="2"/>
  <c r="F149" i="2"/>
  <c r="F148" i="2"/>
  <c r="F150" i="2"/>
  <c r="E156" i="2"/>
  <c r="F289" i="2"/>
  <c r="D276" i="2"/>
  <c r="F276" i="2" s="1"/>
  <c r="F175" i="1"/>
  <c r="F174" i="1"/>
  <c r="F29" i="2" l="1"/>
  <c r="F44" i="2"/>
  <c r="F45" i="2"/>
  <c r="F46" i="2"/>
  <c r="F50" i="2"/>
  <c r="F51" i="2"/>
  <c r="F52" i="2"/>
  <c r="F53" i="2"/>
  <c r="F57" i="2"/>
  <c r="F58" i="2"/>
  <c r="F59" i="2"/>
  <c r="F62" i="2"/>
  <c r="F63" i="2"/>
  <c r="F69" i="2"/>
  <c r="F71" i="2"/>
  <c r="F72" i="2"/>
  <c r="F73" i="2"/>
  <c r="F77" i="2"/>
  <c r="F78" i="2"/>
  <c r="F79" i="2"/>
  <c r="F82" i="2"/>
  <c r="F83" i="2"/>
  <c r="F86" i="2"/>
  <c r="F87" i="2"/>
  <c r="F88" i="2"/>
  <c r="F89" i="2"/>
  <c r="F90" i="2"/>
  <c r="F91" i="2"/>
  <c r="F94" i="2"/>
  <c r="F98" i="2"/>
  <c r="F99" i="2"/>
  <c r="F100" i="2"/>
  <c r="F103" i="2"/>
  <c r="F104" i="2"/>
  <c r="F106" i="2"/>
  <c r="F109" i="2"/>
  <c r="F110" i="2"/>
  <c r="F123" i="2"/>
  <c r="F124" i="2"/>
  <c r="F127" i="2"/>
  <c r="F131" i="2"/>
  <c r="F137" i="2"/>
  <c r="F147" i="2"/>
  <c r="F155" i="2"/>
  <c r="F159" i="2"/>
  <c r="F164" i="2"/>
  <c r="F165" i="2"/>
  <c r="F166" i="2"/>
  <c r="F167" i="2"/>
  <c r="F170" i="2"/>
  <c r="F185" i="2"/>
  <c r="F189" i="2"/>
  <c r="F192" i="2"/>
  <c r="F196" i="2"/>
  <c r="F203" i="2"/>
  <c r="F204" i="2"/>
  <c r="F232" i="2"/>
  <c r="F233" i="2"/>
  <c r="F237" i="2"/>
  <c r="F238" i="2"/>
  <c r="F242" i="2"/>
  <c r="F243" i="2"/>
  <c r="F247" i="2"/>
  <c r="F251" i="2"/>
  <c r="F252" i="2"/>
  <c r="F253" i="2"/>
  <c r="F254" i="2"/>
  <c r="F257" i="2"/>
  <c r="F258" i="2"/>
  <c r="F261" i="2"/>
  <c r="F264" i="2"/>
  <c r="F267" i="2"/>
  <c r="F286" i="2"/>
  <c r="F287" i="2"/>
  <c r="F288" i="2"/>
  <c r="F294" i="2"/>
  <c r="F295" i="2"/>
  <c r="F301" i="2"/>
  <c r="F328" i="2"/>
  <c r="F332" i="2"/>
  <c r="F333" i="2"/>
  <c r="F337" i="2"/>
  <c r="F340" i="2"/>
  <c r="F343" i="2"/>
  <c r="F350" i="2"/>
  <c r="F352" i="2"/>
  <c r="F355" i="2"/>
  <c r="F367" i="2"/>
  <c r="F371" i="2"/>
  <c r="F372" i="2"/>
  <c r="F373" i="2"/>
  <c r="F374" i="2"/>
  <c r="F375" i="2"/>
  <c r="F381" i="2"/>
  <c r="F31" i="2"/>
  <c r="E101" i="2"/>
  <c r="D97" i="2"/>
  <c r="D96" i="2" s="1"/>
  <c r="F20" i="2"/>
  <c r="F23" i="2"/>
  <c r="F36" i="2"/>
  <c r="F39" i="2"/>
  <c r="F135" i="2"/>
  <c r="D136" i="2"/>
  <c r="F136" i="2" s="1"/>
  <c r="D139" i="2"/>
  <c r="F139" i="2" s="1"/>
  <c r="F142" i="2"/>
  <c r="F143" i="2"/>
  <c r="D174" i="2"/>
  <c r="D177" i="2"/>
  <c r="E180" i="2"/>
  <c r="E208" i="2"/>
  <c r="D208" i="2"/>
  <c r="E209" i="2"/>
  <c r="D209" i="2"/>
  <c r="E210" i="2"/>
  <c r="D210" i="2"/>
  <c r="E211" i="2"/>
  <c r="D211" i="2"/>
  <c r="D115" i="2"/>
  <c r="D116" i="2"/>
  <c r="F116" i="2" s="1"/>
  <c r="D119" i="2"/>
  <c r="F119" i="2" s="1"/>
  <c r="E214" i="2"/>
  <c r="D214" i="2"/>
  <c r="F215" i="2"/>
  <c r="D221" i="2"/>
  <c r="D222" i="2"/>
  <c r="E224" i="2"/>
  <c r="D224" i="2"/>
  <c r="E225" i="2"/>
  <c r="E226" i="2"/>
  <c r="D227" i="2"/>
  <c r="D271" i="2"/>
  <c r="D270" i="2" s="1"/>
  <c r="E281" i="2"/>
  <c r="D281" i="2"/>
  <c r="E282" i="2"/>
  <c r="D282" i="2"/>
  <c r="D284" i="2"/>
  <c r="F284" i="2" s="1"/>
  <c r="E202" i="2"/>
  <c r="E201" i="2" s="1"/>
  <c r="E200" i="2" s="1"/>
  <c r="D202" i="2"/>
  <c r="D195" i="2"/>
  <c r="E195" i="2"/>
  <c r="D191" i="2"/>
  <c r="E188" i="2"/>
  <c r="E187" i="2" s="1"/>
  <c r="E186" i="2" s="1"/>
  <c r="D188" i="2"/>
  <c r="D187" i="2" s="1"/>
  <c r="D184" i="2"/>
  <c r="D183" i="2" s="1"/>
  <c r="D182" i="2" s="1"/>
  <c r="F182" i="2" s="1"/>
  <c r="D169" i="2"/>
  <c r="D141" i="2" s="1"/>
  <c r="D140" i="2" s="1"/>
  <c r="D162" i="2"/>
  <c r="D158" i="2"/>
  <c r="D154" i="2"/>
  <c r="D153" i="2" s="1"/>
  <c r="D152" i="2" s="1"/>
  <c r="F152" i="2" s="1"/>
  <c r="D146" i="2"/>
  <c r="D130" i="2"/>
  <c r="D126" i="2"/>
  <c r="D125" i="2" s="1"/>
  <c r="F125" i="2" s="1"/>
  <c r="D122" i="2"/>
  <c r="E97" i="2"/>
  <c r="E96" i="2" s="1"/>
  <c r="F108" i="2"/>
  <c r="E105" i="2"/>
  <c r="D105" i="2"/>
  <c r="D93" i="2"/>
  <c r="D92" i="2" s="1"/>
  <c r="F92" i="2" s="1"/>
  <c r="E85" i="2"/>
  <c r="E84" i="2" s="1"/>
  <c r="D85" i="2"/>
  <c r="E80" i="2"/>
  <c r="D81" i="2"/>
  <c r="D80" i="2" s="1"/>
  <c r="E76" i="2"/>
  <c r="E75" i="2" s="1"/>
  <c r="D76" i="2"/>
  <c r="D75" i="2" s="1"/>
  <c r="E68" i="2"/>
  <c r="D68" i="2"/>
  <c r="E61" i="2"/>
  <c r="E56" i="2"/>
  <c r="E55" i="2" s="1"/>
  <c r="D49" i="2"/>
  <c r="D47" i="2" s="1"/>
  <c r="F47" i="2" s="1"/>
  <c r="E42" i="2"/>
  <c r="E41" i="2" s="1"/>
  <c r="D43" i="2"/>
  <c r="E231" i="2"/>
  <c r="E230" i="2" s="1"/>
  <c r="D231" i="2"/>
  <c r="D230" i="2" s="1"/>
  <c r="D229" i="2" s="1"/>
  <c r="E236" i="2"/>
  <c r="E235" i="2" s="1"/>
  <c r="E234" i="2" s="1"/>
  <c r="D236" i="2"/>
  <c r="D241" i="2"/>
  <c r="E241" i="2"/>
  <c r="E240" i="2" s="1"/>
  <c r="D246" i="2"/>
  <c r="D245" i="2" s="1"/>
  <c r="E250" i="2"/>
  <c r="D250" i="2"/>
  <c r="D256" i="2"/>
  <c r="D255" i="2" s="1"/>
  <c r="D260" i="2"/>
  <c r="F260" i="2" s="1"/>
  <c r="D263" i="2"/>
  <c r="D265" i="2"/>
  <c r="D225" i="2" s="1"/>
  <c r="F225" i="2" s="1"/>
  <c r="E292" i="2"/>
  <c r="E285" i="2" s="1"/>
  <c r="D296" i="2"/>
  <c r="D300" i="2"/>
  <c r="D299" i="2" s="1"/>
  <c r="E316" i="2"/>
  <c r="E331" i="2"/>
  <c r="D308" i="2"/>
  <c r="D311" i="2"/>
  <c r="D314" i="2"/>
  <c r="F314" i="2" s="1"/>
  <c r="D317" i="2"/>
  <c r="F317" i="2" s="1"/>
  <c r="D318" i="2"/>
  <c r="F318" i="2" s="1"/>
  <c r="D321" i="2"/>
  <c r="F321" i="2" s="1"/>
  <c r="D324" i="2"/>
  <c r="F324" i="2" s="1"/>
  <c r="D306" i="2"/>
  <c r="D327" i="2"/>
  <c r="D326" i="2" s="1"/>
  <c r="D325" i="2" s="1"/>
  <c r="F325" i="2" s="1"/>
  <c r="D331" i="2"/>
  <c r="D336" i="2"/>
  <c r="D339" i="2"/>
  <c r="D320" i="2" s="1"/>
  <c r="F320" i="2" s="1"/>
  <c r="D342" i="2"/>
  <c r="F342" i="2" s="1"/>
  <c r="E349" i="2"/>
  <c r="E310" i="2" s="1"/>
  <c r="D349" i="2"/>
  <c r="D310" i="2" s="1"/>
  <c r="D354" i="2"/>
  <c r="D353" i="2" s="1"/>
  <c r="F353" i="2" s="1"/>
  <c r="D361" i="2"/>
  <c r="E360" i="2"/>
  <c r="D360" i="2"/>
  <c r="D359" i="2"/>
  <c r="F359" i="2" s="1"/>
  <c r="E366" i="2"/>
  <c r="E365" i="2" s="1"/>
  <c r="F365" i="2" s="1"/>
  <c r="D364" i="2"/>
  <c r="D370" i="2"/>
  <c r="E370" i="2"/>
  <c r="E369" i="2" s="1"/>
  <c r="E368" i="2" s="1"/>
  <c r="E380" i="2"/>
  <c r="E379" i="2" s="1"/>
  <c r="D380" i="2"/>
  <c r="D379" i="2" s="1"/>
  <c r="D378" i="2" s="1"/>
  <c r="D292" i="2" l="1"/>
  <c r="D285" i="2" s="1"/>
  <c r="D283" i="2"/>
  <c r="F283" i="2" s="1"/>
  <c r="E60" i="2"/>
  <c r="E25" i="2" s="1"/>
  <c r="E26" i="2"/>
  <c r="D26" i="2"/>
  <c r="E239" i="2"/>
  <c r="E219" i="2"/>
  <c r="E74" i="2"/>
  <c r="D315" i="2"/>
  <c r="D298" i="2"/>
  <c r="F298" i="2" s="1"/>
  <c r="D114" i="2"/>
  <c r="D113" i="2" s="1"/>
  <c r="E330" i="2"/>
  <c r="E329" i="2" s="1"/>
  <c r="E315" i="2"/>
  <c r="E312" i="2" s="1"/>
  <c r="F181" i="2"/>
  <c r="F209" i="2"/>
  <c r="E213" i="2"/>
  <c r="E212" i="2" s="1"/>
  <c r="E378" i="2"/>
  <c r="E377" i="2" s="1"/>
  <c r="E376" i="2" s="1"/>
  <c r="F282" i="2"/>
  <c r="F275" i="2"/>
  <c r="F273" i="2"/>
  <c r="E114" i="2"/>
  <c r="D307" i="2"/>
  <c r="F307" i="2" s="1"/>
  <c r="F281" i="2"/>
  <c r="F274" i="2"/>
  <c r="F270" i="2"/>
  <c r="F214" i="2"/>
  <c r="D330" i="2"/>
  <c r="D329" i="2" s="1"/>
  <c r="E249" i="2"/>
  <c r="E248" i="2" s="1"/>
  <c r="D244" i="2"/>
  <c r="F244" i="2" s="1"/>
  <c r="D207" i="2"/>
  <c r="F75" i="2"/>
  <c r="F316" i="2"/>
  <c r="F360" i="2"/>
  <c r="F363" i="2"/>
  <c r="F310" i="2"/>
  <c r="F68" i="2"/>
  <c r="F174" i="2"/>
  <c r="F255" i="2"/>
  <c r="F222" i="2"/>
  <c r="F221" i="2"/>
  <c r="D157" i="2"/>
  <c r="F157" i="2" s="1"/>
  <c r="D134" i="2"/>
  <c r="F134" i="2" s="1"/>
  <c r="F19" i="2"/>
  <c r="F18" i="2"/>
  <c r="F80" i="2"/>
  <c r="F27" i="2"/>
  <c r="F380" i="2"/>
  <c r="F211" i="2"/>
  <c r="F183" i="2"/>
  <c r="F61" i="2"/>
  <c r="F105" i="2"/>
  <c r="F49" i="2"/>
  <c r="F299" i="2"/>
  <c r="F256" i="2"/>
  <c r="F70" i="2"/>
  <c r="F115" i="2"/>
  <c r="F210" i="2"/>
  <c r="E179" i="2"/>
  <c r="E178" i="2" s="1"/>
  <c r="D138" i="2"/>
  <c r="F138" i="2" s="1"/>
  <c r="F38" i="2"/>
  <c r="F326" i="2"/>
  <c r="F272" i="2"/>
  <c r="F184" i="2"/>
  <c r="D335" i="2"/>
  <c r="F335" i="2" s="1"/>
  <c r="F336" i="2"/>
  <c r="F296" i="2"/>
  <c r="D262" i="2"/>
  <c r="F262" i="2" s="1"/>
  <c r="F263" i="2"/>
  <c r="E229" i="2"/>
  <c r="F229" i="2" s="1"/>
  <c r="F230" i="2"/>
  <c r="D129" i="2"/>
  <c r="F130" i="2"/>
  <c r="F187" i="2"/>
  <c r="D33" i="2"/>
  <c r="D32" i="2" s="1"/>
  <c r="F34" i="2"/>
  <c r="F97" i="2"/>
  <c r="D377" i="2"/>
  <c r="D280" i="2"/>
  <c r="F293" i="2"/>
  <c r="D235" i="2"/>
  <c r="F236" i="2"/>
  <c r="D42" i="2"/>
  <c r="F43" i="2"/>
  <c r="D121" i="2"/>
  <c r="F122" i="2"/>
  <c r="D145" i="2"/>
  <c r="F146" i="2"/>
  <c r="D168" i="2"/>
  <c r="F168" i="2" s="1"/>
  <c r="F169" i="2"/>
  <c r="D190" i="2"/>
  <c r="F191" i="2"/>
  <c r="D201" i="2"/>
  <c r="F202" i="2"/>
  <c r="D118" i="2"/>
  <c r="D176" i="2"/>
  <c r="F176" i="2" s="1"/>
  <c r="F177" i="2"/>
  <c r="F379" i="2"/>
  <c r="F311" i="2"/>
  <c r="F24" i="2"/>
  <c r="D21" i="2"/>
  <c r="D16" i="2" s="1"/>
  <c r="F22" i="2"/>
  <c r="F28" i="2"/>
  <c r="F231" i="2"/>
  <c r="F76" i="2"/>
  <c r="D358" i="2"/>
  <c r="F370" i="2"/>
  <c r="D249" i="2"/>
  <c r="F250" i="2"/>
  <c r="D240" i="2"/>
  <c r="F241" i="2"/>
  <c r="D55" i="2"/>
  <c r="F55" i="2" s="1"/>
  <c r="F56" i="2"/>
  <c r="D84" i="2"/>
  <c r="F84" i="2" s="1"/>
  <c r="F85" i="2"/>
  <c r="D101" i="2"/>
  <c r="F102" i="2"/>
  <c r="D161" i="2"/>
  <c r="F162" i="2"/>
  <c r="D194" i="2"/>
  <c r="D193" i="2" s="1"/>
  <c r="F195" i="2"/>
  <c r="F96" i="2"/>
  <c r="F227" i="2"/>
  <c r="F224" i="2"/>
  <c r="F208" i="2"/>
  <c r="F37" i="2"/>
  <c r="F349" i="2"/>
  <c r="F188" i="2"/>
  <c r="F180" i="2"/>
  <c r="F366" i="2"/>
  <c r="F354" i="2"/>
  <c r="F271" i="2"/>
  <c r="F266" i="2"/>
  <c r="F246" i="2"/>
  <c r="F158" i="2"/>
  <c r="F154" i="2"/>
  <c r="F126" i="2"/>
  <c r="F93" i="2"/>
  <c r="F35" i="2"/>
  <c r="E21" i="2"/>
  <c r="E16" i="2" s="1"/>
  <c r="F339" i="2"/>
  <c r="F331" i="2"/>
  <c r="F327" i="2"/>
  <c r="F300" i="2"/>
  <c r="F265" i="2"/>
  <c r="F245" i="2"/>
  <c r="F153" i="2"/>
  <c r="F81" i="2"/>
  <c r="E95" i="2"/>
  <c r="E173" i="2"/>
  <c r="D220" i="2"/>
  <c r="D48" i="2"/>
  <c r="F48" i="2" s="1"/>
  <c r="E207" i="2"/>
  <c r="D179" i="2"/>
  <c r="D178" i="2" s="1"/>
  <c r="D226" i="2"/>
  <c r="F226" i="2" s="1"/>
  <c r="D173" i="2"/>
  <c r="E194" i="2"/>
  <c r="D213" i="2"/>
  <c r="E220" i="2"/>
  <c r="E280" i="2"/>
  <c r="D223" i="2"/>
  <c r="F223" i="2" s="1"/>
  <c r="D348" i="2"/>
  <c r="D344" i="2" s="1"/>
  <c r="E279" i="2"/>
  <c r="E269" i="2" s="1"/>
  <c r="D120" i="2"/>
  <c r="D107" i="2"/>
  <c r="F107" i="2" s="1"/>
  <c r="D259" i="2"/>
  <c r="F259" i="2" s="1"/>
  <c r="D67" i="2"/>
  <c r="E67" i="2"/>
  <c r="E362" i="2"/>
  <c r="F362" i="2" s="1"/>
  <c r="D313" i="2"/>
  <c r="D312" i="2" s="1"/>
  <c r="E358" i="2"/>
  <c r="F292" i="2"/>
  <c r="E364" i="2"/>
  <c r="E356" i="2" s="1"/>
  <c r="E361" i="2"/>
  <c r="F361" i="2" s="1"/>
  <c r="D323" i="2"/>
  <c r="F323" i="2" s="1"/>
  <c r="E357" i="2"/>
  <c r="D338" i="2"/>
  <c r="F338" i="2" s="1"/>
  <c r="E348" i="2"/>
  <c r="E309" i="2" s="1"/>
  <c r="D341" i="2"/>
  <c r="F341" i="2" s="1"/>
  <c r="D369" i="2"/>
  <c r="D18" i="5"/>
  <c r="E32" i="5"/>
  <c r="E33" i="5" s="1"/>
  <c r="D32" i="5"/>
  <c r="D33" i="5" s="1"/>
  <c r="E30" i="5"/>
  <c r="D30" i="5"/>
  <c r="E28" i="5"/>
  <c r="E29" i="5" s="1"/>
  <c r="D28" i="5"/>
  <c r="D29" i="5" s="1"/>
  <c r="E26" i="5"/>
  <c r="D26" i="5"/>
  <c r="D20" i="5"/>
  <c r="F60" i="2" l="1"/>
  <c r="D25" i="5"/>
  <c r="E15" i="2"/>
  <c r="F101" i="2"/>
  <c r="D25" i="2"/>
  <c r="F25" i="2" s="1"/>
  <c r="F121" i="2"/>
  <c r="E172" i="2"/>
  <c r="E193" i="2"/>
  <c r="E171" i="2" s="1"/>
  <c r="E120" i="2"/>
  <c r="E112" i="2" s="1"/>
  <c r="E113" i="2"/>
  <c r="F113" i="2" s="1"/>
  <c r="F378" i="2"/>
  <c r="F207" i="2"/>
  <c r="F330" i="2"/>
  <c r="E25" i="5"/>
  <c r="E24" i="5" s="1"/>
  <c r="D74" i="2"/>
  <c r="F74" i="2" s="1"/>
  <c r="D219" i="2"/>
  <c r="F219" i="2" s="1"/>
  <c r="D160" i="2"/>
  <c r="F160" i="2" s="1"/>
  <c r="E206" i="2"/>
  <c r="F17" i="2"/>
  <c r="D156" i="2"/>
  <c r="F156" i="2" s="1"/>
  <c r="D133" i="2"/>
  <c r="F133" i="2" s="1"/>
  <c r="F358" i="2"/>
  <c r="F280" i="2"/>
  <c r="F114" i="2"/>
  <c r="F194" i="2"/>
  <c r="D206" i="2"/>
  <c r="F249" i="2"/>
  <c r="F26" i="2"/>
  <c r="D117" i="2"/>
  <c r="F117" i="2" s="1"/>
  <c r="F118" i="2"/>
  <c r="D175" i="2"/>
  <c r="F175" i="2" s="1"/>
  <c r="F190" i="2"/>
  <c r="E205" i="2"/>
  <c r="D172" i="2"/>
  <c r="D144" i="2"/>
  <c r="F144" i="2" s="1"/>
  <c r="F145" i="2"/>
  <c r="F42" i="2"/>
  <c r="D41" i="2"/>
  <c r="F41" i="2" s="1"/>
  <c r="F329" i="2"/>
  <c r="D309" i="2"/>
  <c r="F348" i="2"/>
  <c r="F173" i="2"/>
  <c r="F161" i="2"/>
  <c r="D239" i="2"/>
  <c r="F239" i="2" s="1"/>
  <c r="F240" i="2"/>
  <c r="D200" i="2"/>
  <c r="F200" i="2" s="1"/>
  <c r="F201" i="2"/>
  <c r="F32" i="2"/>
  <c r="F33" i="2"/>
  <c r="D128" i="2"/>
  <c r="F128" i="2" s="1"/>
  <c r="F129" i="2"/>
  <c r="D357" i="2"/>
  <c r="F357" i="2" s="1"/>
  <c r="F369" i="2"/>
  <c r="F351" i="2"/>
  <c r="D186" i="2"/>
  <c r="D212" i="2"/>
  <c r="F212" i="2" s="1"/>
  <c r="F213" i="2"/>
  <c r="F178" i="2"/>
  <c r="F179" i="2"/>
  <c r="F220" i="2"/>
  <c r="F21" i="2"/>
  <c r="F140" i="2"/>
  <c r="F141" i="2"/>
  <c r="D234" i="2"/>
  <c r="F234" i="2" s="1"/>
  <c r="F235" i="2"/>
  <c r="D376" i="2"/>
  <c r="F376" i="2" s="1"/>
  <c r="F377" i="2"/>
  <c r="F364" i="2"/>
  <c r="F312" i="2"/>
  <c r="F313" i="2"/>
  <c r="F67" i="2"/>
  <c r="D95" i="2"/>
  <c r="F95" i="2" s="1"/>
  <c r="F285" i="2"/>
  <c r="D279" i="2"/>
  <c r="D248" i="2"/>
  <c r="D322" i="2"/>
  <c r="F322" i="2" s="1"/>
  <c r="F308" i="2"/>
  <c r="D334" i="2"/>
  <c r="F334" i="2" s="1"/>
  <c r="D319" i="2"/>
  <c r="F319" i="2" s="1"/>
  <c r="F315" i="2"/>
  <c r="D368" i="2"/>
  <c r="D17" i="5"/>
  <c r="E15" i="5"/>
  <c r="D24" i="5"/>
  <c r="F54" i="2" l="1"/>
  <c r="D15" i="2"/>
  <c r="F120" i="2"/>
  <c r="F193" i="2"/>
  <c r="F172" i="2"/>
  <c r="F24" i="5"/>
  <c r="F25" i="5"/>
  <c r="F206" i="2"/>
  <c r="F14" i="5"/>
  <c r="E13" i="5"/>
  <c r="F248" i="2"/>
  <c r="F16" i="2"/>
  <c r="F309" i="2"/>
  <c r="D112" i="2"/>
  <c r="F112" i="2" s="1"/>
  <c r="D356" i="2"/>
  <c r="F356" i="2" s="1"/>
  <c r="F368" i="2"/>
  <c r="E346" i="2"/>
  <c r="F347" i="2"/>
  <c r="F269" i="2"/>
  <c r="F279" i="2"/>
  <c r="D132" i="2"/>
  <c r="F132" i="2" s="1"/>
  <c r="D171" i="2"/>
  <c r="F171" i="2" s="1"/>
  <c r="F186" i="2"/>
  <c r="D205" i="2"/>
  <c r="F205" i="2" s="1"/>
  <c r="D15" i="5"/>
  <c r="D13" i="5"/>
  <c r="F13" i="5" l="1"/>
  <c r="F15" i="2"/>
  <c r="D13" i="2"/>
  <c r="E345" i="2"/>
  <c r="F346" i="2"/>
  <c r="F23" i="1"/>
  <c r="F24" i="1"/>
  <c r="F176" i="1"/>
  <c r="F177" i="1"/>
  <c r="F178" i="1"/>
  <c r="F179" i="1"/>
  <c r="F180" i="1"/>
  <c r="E306" i="2" l="1"/>
  <c r="E305" i="2" s="1"/>
  <c r="E344" i="2"/>
  <c r="F344" i="2" s="1"/>
  <c r="F345" i="2"/>
  <c r="F306" i="2"/>
  <c r="E13" i="2" l="1"/>
  <c r="F305" i="2"/>
  <c r="E382" i="2" l="1"/>
  <c r="F13" i="2"/>
</calcChain>
</file>

<file path=xl/sharedStrings.xml><?xml version="1.0" encoding="utf-8"?>
<sst xmlns="http://schemas.openxmlformats.org/spreadsheetml/2006/main" count="2101" uniqueCount="946">
  <si>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</si>
  <si>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</si>
  <si>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</si>
  <si>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</si>
  <si>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</si>
  <si>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01.02.2019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</si>
  <si>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</si>
  <si>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</si>
  <si>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</si>
  <si>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</si>
  <si>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</si>
  <si>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</si>
  <si>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</si>
  <si>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Финансовое управление администрации городского округа "Вуктыл"</t>
  </si>
  <si>
    <t>МО ГО "Вуктыл"</t>
  </si>
  <si>
    <t>Единица измерения: руб.</t>
  </si>
  <si>
    <t>89793944</t>
  </si>
  <si>
    <t>992</t>
  </si>
  <si>
    <t>87712000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</si>
  <si>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</si>
  <si>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</si>
  <si>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</si>
  <si>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</si>
  <si>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</si>
  <si>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</si>
  <si>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</si>
  <si>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</si>
  <si>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</si>
  <si>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</si>
  <si>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</si>
  <si>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</si>
  <si>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</si>
  <si>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</si>
  <si>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</si>
  <si>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</si>
  <si>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</si>
  <si>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</si>
  <si>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</si>
  <si>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</si>
  <si>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</si>
  <si>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</si>
  <si>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</si>
  <si>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</si>
  <si>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</si>
  <si>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</si>
  <si>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</si>
  <si>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</si>
  <si>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</si>
  <si>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</si>
  <si>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</si>
  <si>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</si>
  <si>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</si>
  <si>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</si>
  <si>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</si>
  <si>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</si>
  <si>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</si>
  <si>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</si>
  <si>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</si>
  <si>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</si>
  <si>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</si>
  <si>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</si>
  <si>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</si>
  <si>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</si>
  <si>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</si>
  <si>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</si>
  <si>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</si>
  <si>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</si>
  <si>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</si>
  <si>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</si>
  <si>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Единый налог на вмененный доход для отдельных видов деятельности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</si>
  <si>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</si>
  <si>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</si>
  <si>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(пени по соответствующему платежу)</t>
  </si>
  <si>
    <t>182 10502010022100110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</si>
  <si>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</si>
  <si>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</si>
  <si>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182 10504010021000110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</si>
  <si>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</si>
  <si>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</si>
  <si>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</si>
  <si>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182 10601020041000110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</si>
  <si>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(пени по соответствующему платежу)</t>
  </si>
  <si>
    <t>182 10601020042100110</t>
  </si>
  <si>
    <t>Земельный налог с организаций</t>
  </si>
  <si>
    <t>Земельный налог с физических лиц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</si>
  <si>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</si>
  <si>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</si>
  <si>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</si>
  <si>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</si>
  <si>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182 10803010011000110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</si>
  <si>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</si>
  <si>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</si>
  <si>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</si>
  <si>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923 11105012040000120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</si>
  <si>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</si>
  <si>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</si>
  <si>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923 11105034040000120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</si>
  <si>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</si>
  <si>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</si>
  <si>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923 11105074040000120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</si>
  <si>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</si>
  <si>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</si>
  <si>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923 11109044040000120</t>
  </si>
  <si>
    <t>ПЛАТЕЖИ ПРИ ПОЛЬЗОВАНИИ ПРИРОДНЫМИ РЕСУРСАМИ</t>
  </si>
  <si>
    <t>Плата за негативное воздействие на окружающую среду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</si>
  <si>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</si>
  <si>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</si>
  <si>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ДОХОДЫ ОТ ОКАЗАНИЯ ПЛАТНЫХ УСЛУГ И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</si>
  <si>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</si>
  <si>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городских округов</t>
  </si>
  <si>
    <t>923 11302994040000130</t>
  </si>
  <si>
    <t>ШТРАФЫ, САНКЦИИ, ВОЗМЕЩЕНИЕ УЩЕРБА</t>
  </si>
  <si>
    <t>000 11600000000000000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</si>
  <si>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</si>
  <si>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</si>
  <si>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</si>
  <si>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</si>
  <si>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</si>
  <si>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992 20210000000000150</t>
  </si>
  <si>
    <t>Дотации на выравнивание бюджетной обеспеченности</t>
  </si>
  <si>
    <t>992 20215001000000150</t>
  </si>
  <si>
    <t>992 20215001040000150</t>
  </si>
  <si>
    <t>Дотации бюджетам на поддержку мер по обеспечению сбалансированности бюджетов</t>
  </si>
  <si>
    <t>992 20215002000000150</t>
  </si>
  <si>
    <t>Дотации бюджетам городских округов на поддержку мер по обеспечению сбалансированности бюджетов</t>
  </si>
  <si>
    <t>992 20215002040000150</t>
  </si>
  <si>
    <t>Субвенции бюджетам бюджетной системы Российской Федерации</t>
  </si>
  <si>
    <t>000 20230000000000150</t>
  </si>
  <si>
    <t>Прочие субвенции бюджетам городских округов</t>
  </si>
  <si>
    <t>975 20239999040000150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</si>
  <si>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</si>
  <si>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</si>
  <si>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</si>
  <si>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000 21900000040000150</t>
  </si>
  <si>
    <t>923 21960010040000150</t>
  </si>
  <si>
    <t>992 21960010040000150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</si>
  <si>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</si>
  <si>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</si>
  <si>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</si>
  <si>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</si>
  <si>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</si>
  <si>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</si>
  <si>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</si>
  <si>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</si>
  <si>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</si>
  <si>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</si>
  <si>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</si>
  <si>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</si>
  <si>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</si>
  <si>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</si>
  <si>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</si>
  <si>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</si>
  <si>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</si>
  <si>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</si>
  <si>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</si>
  <si>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</si>
  <si>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</si>
  <si>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</si>
  <si>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</si>
  <si>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</si>
  <si>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</si>
  <si>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</si>
  <si>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</si>
  <si>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</si>
  <si>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</si>
  <si>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</si>
  <si>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</si>
  <si>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</si>
  <si>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</si>
  <si>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</si>
  <si>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</si>
  <si>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</si>
  <si>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</si>
  <si>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</si>
  <si>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</si>
  <si>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</si>
  <si>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</si>
  <si>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</si>
  <si>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</si>
  <si>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</si>
  <si>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</si>
  <si>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</si>
  <si>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</si>
  <si>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</si>
  <si>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</si>
  <si>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</si>
  <si>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</si>
  <si>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</si>
  <si>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</si>
  <si>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</si>
  <si>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</si>
  <si>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</si>
  <si>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</si>
  <si>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</si>
  <si>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</si>
  <si>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</si>
  <si>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</si>
  <si>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</si>
  <si>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</si>
  <si>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</si>
  <si>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</si>
  <si>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</si>
  <si>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</si>
  <si>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</si>
  <si>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</si>
  <si>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</si>
  <si>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</si>
  <si>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</si>
  <si>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</si>
  <si>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</si>
  <si>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</si>
  <si>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</si>
  <si>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</si>
  <si>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</si>
  <si>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</si>
  <si>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</si>
  <si>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</si>
  <si>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000 0106 0000000000 242 </t>
  </si>
  <si>
    <t xml:space="preserve">000 0106 0000000000 244 </t>
  </si>
  <si>
    <t xml:space="preserve">000 0106 0000000000 800 </t>
  </si>
  <si>
    <t xml:space="preserve">000 0106 0000000000 850 </t>
  </si>
  <si>
    <t xml:space="preserve">000 0106 0000000000 851 </t>
  </si>
  <si>
    <t xml:space="preserve">000 0106 0000000000 852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</si>
  <si>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</si>
  <si>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</si>
  <si>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</si>
  <si>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</si>
  <si>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</si>
  <si>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</si>
  <si>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</si>
  <si>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</si>
  <si>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</si>
  <si>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</si>
  <si>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</si>
  <si>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</si>
  <si>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 xml:space="preserve">000 0300 0000000000 120 </t>
  </si>
  <si>
    <t xml:space="preserve">000 0300 0000000000 122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</si>
  <si>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</si>
  <si>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000 0300 0000000000 123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</si>
  <si>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</si>
  <si>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</si>
  <si>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</si>
  <si>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</si>
  <si>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</si>
  <si>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000 0309 0000000000 100 </t>
  </si>
  <si>
    <t xml:space="preserve">000 0309 0000000000 120 </t>
  </si>
  <si>
    <t xml:space="preserve">000 0309 0000000000 122 </t>
  </si>
  <si>
    <t xml:space="preserve">000 0309 0000000000 123 </t>
  </si>
  <si>
    <t xml:space="preserve">000 0309 0000000000 200 </t>
  </si>
  <si>
    <t xml:space="preserve">000 0309 0000000000 240 </t>
  </si>
  <si>
    <t xml:space="preserve">000 0309 0000000000 244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</si>
  <si>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</si>
  <si>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</si>
  <si>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000 0314 0000000000 100 </t>
  </si>
  <si>
    <t xml:space="preserve">000 0314 0000000000 120 </t>
  </si>
  <si>
    <t xml:space="preserve">000 0314 0000000000 123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</si>
  <si>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</si>
  <si>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</si>
  <si>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</si>
  <si>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</si>
  <si>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</si>
  <si>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</si>
  <si>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000 0400 0000000000 245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</si>
  <si>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</si>
  <si>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</si>
  <si>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бюджетным учреждениям</t>
  </si>
  <si>
    <t xml:space="preserve">000 0400 0000000000 610 </t>
  </si>
  <si>
    <t>Субсидии бюджетным учреждениям на иные цели</t>
  </si>
  <si>
    <t xml:space="preserve">000 0400 0000000000 612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</si>
  <si>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</si>
  <si>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</si>
  <si>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</si>
  <si>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</si>
  <si>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</si>
  <si>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</si>
  <si>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 xml:space="preserve">000 0400 0000000000 813 </t>
  </si>
  <si>
    <t>Сельское хозяйство и рыболовство</t>
  </si>
  <si>
    <t xml:space="preserve">000 0405 0000000000 000 </t>
  </si>
  <si>
    <t xml:space="preserve">000 0405 0000000000 800 </t>
  </si>
  <si>
    <t xml:space="preserve">000 0405 0000000000 810 </t>
  </si>
  <si>
    <t xml:space="preserve">000 0405 0000000000 813 </t>
  </si>
  <si>
    <t>Транспорт</t>
  </si>
  <si>
    <t xml:space="preserve">000 0408 0000000000 000 </t>
  </si>
  <si>
    <t xml:space="preserve">000 0408 0000000000 200 </t>
  </si>
  <si>
    <t xml:space="preserve">000 0408 0000000000 240 </t>
  </si>
  <si>
    <t xml:space="preserve">000 0408 0000000000 244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</si>
  <si>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</si>
  <si>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</si>
  <si>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</si>
  <si>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</si>
  <si>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</si>
  <si>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</si>
  <si>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</si>
  <si>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</si>
  <si>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</si>
  <si>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000 0412 0000000000 245 </t>
  </si>
  <si>
    <t xml:space="preserve">000 0412 0000000000 600 </t>
  </si>
  <si>
    <t xml:space="preserve">000 0412 0000000000 610 </t>
  </si>
  <si>
    <t xml:space="preserve">000 0412 0000000000 612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</si>
  <si>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</si>
  <si>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</si>
  <si>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</si>
  <si>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</si>
  <si>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</si>
  <si>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</si>
  <si>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</si>
  <si>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</si>
  <si>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</si>
  <si>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</si>
  <si>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</si>
  <si>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</si>
  <si>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</si>
  <si>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</si>
  <si>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000 0500 0000000000 600 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</si>
  <si>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</si>
  <si>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</si>
  <si>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</si>
  <si>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 xml:space="preserve">000 0500 0000000000 612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</si>
  <si>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</si>
  <si>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</si>
  <si>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</si>
  <si>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</si>
  <si>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</si>
  <si>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</si>
  <si>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</si>
  <si>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</si>
  <si>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</si>
  <si>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</si>
  <si>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</si>
  <si>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</si>
  <si>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</si>
  <si>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</si>
  <si>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</si>
  <si>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</si>
  <si>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</si>
  <si>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</si>
  <si>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Другие вопросы в области жилищно-коммунального хозяйства</t>
  </si>
  <si>
    <t xml:space="preserve">000 0505 0000000000 000 </t>
  </si>
  <si>
    <t xml:space="preserve">000 0505 0000000000 600 </t>
  </si>
  <si>
    <t xml:space="preserve">000 0505 0000000000 610 </t>
  </si>
  <si>
    <t xml:space="preserve">000 0505 0000000000 611 </t>
  </si>
  <si>
    <t xml:space="preserve">000 0505 0000000000 612 </t>
  </si>
  <si>
    <t>ОБРАЗОВАНИЕ</t>
  </si>
  <si>
    <t xml:space="preserve">000 0700 0000000000 000 </t>
  </si>
  <si>
    <t xml:space="preserve">000 0700 0000000000 100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</si>
  <si>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</si>
  <si>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</si>
  <si>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</si>
  <si>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000 0700 0000000000 123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</si>
  <si>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</si>
  <si>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</si>
  <si>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</si>
  <si>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000 0700 0000000000 242 </t>
  </si>
  <si>
    <t xml:space="preserve">000 0700 0000000000 244 </t>
  </si>
  <si>
    <t xml:space="preserve">000 0700 0000000000 600 </t>
  </si>
  <si>
    <t xml:space="preserve">000 0700 0000000000 610 </t>
  </si>
  <si>
    <t xml:space="preserve">000 0700 0000000000 611 </t>
  </si>
  <si>
    <t xml:space="preserve">000 0700 0000000000 612 </t>
  </si>
  <si>
    <t>Субсидии некоммерческим организациям (за исключением государственных (муниципальных) учреждений)</t>
  </si>
  <si>
    <t xml:space="preserve">000 0700 0000000000 630 </t>
  </si>
  <si>
    <t>Субсидии (гранты в форме субсидий), подлежащие казначейскому сопровождению</t>
  </si>
  <si>
    <t xml:space="preserve">000 0700 0000000000 632 </t>
  </si>
  <si>
    <t xml:space="preserve">000 0700 0000000000 800 </t>
  </si>
  <si>
    <t xml:space="preserve">000 0700 0000000000 850 </t>
  </si>
  <si>
    <t xml:space="preserve">000 0700 0000000000 852 </t>
  </si>
  <si>
    <t>Дошкольное образование</t>
  </si>
  <si>
    <t xml:space="preserve">000 0701 0000000000 000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</si>
  <si>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</si>
  <si>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</si>
  <si>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</si>
  <si>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</si>
  <si>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>Общее образование</t>
  </si>
  <si>
    <t xml:space="preserve">000 0702 0000000000 000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</si>
  <si>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</si>
  <si>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</si>
  <si>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</si>
  <si>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</si>
  <si>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>Дополнительное образование детей</t>
  </si>
  <si>
    <t xml:space="preserve">000 0703 0000000000 000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</si>
  <si>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</si>
  <si>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</si>
  <si>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</si>
  <si>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</si>
  <si>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</si>
  <si>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</si>
  <si>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</si>
  <si>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</si>
  <si>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</si>
  <si>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</si>
  <si>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</si>
  <si>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</si>
  <si>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</si>
  <si>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</si>
  <si>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</si>
  <si>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000 0709 0000000000 123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</si>
  <si>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</si>
  <si>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</si>
  <si>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</si>
  <si>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000 0709 0000000000 242 </t>
  </si>
  <si>
    <t xml:space="preserve">000 0709 0000000000 244 </t>
  </si>
  <si>
    <t xml:space="preserve">000 0709 0000000000 600 </t>
  </si>
  <si>
    <t xml:space="preserve">000 0709 0000000000 630 </t>
  </si>
  <si>
    <t xml:space="preserve">000 0709 0000000000 632 </t>
  </si>
  <si>
    <t xml:space="preserve">000 0709 0000000000 800 </t>
  </si>
  <si>
    <t xml:space="preserve">000 0709 0000000000 850 </t>
  </si>
  <si>
    <t xml:space="preserve">000 0709 0000000000 852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</si>
  <si>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</si>
  <si>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</si>
  <si>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</si>
  <si>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000 0800 0000000000 120 </t>
  </si>
  <si>
    <t xml:space="preserve">000 0800 0000000000 123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</si>
  <si>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</si>
  <si>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</si>
  <si>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</si>
  <si>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</si>
  <si>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</si>
  <si>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</si>
  <si>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</si>
  <si>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 xml:space="preserve">000 0800 0000000000 630 </t>
  </si>
  <si>
    <t xml:space="preserve">000 0800 0000000000 632 </t>
  </si>
  <si>
    <t>Культура</t>
  </si>
  <si>
    <t xml:space="preserve">000 0801 0000000000 000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</si>
  <si>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</si>
  <si>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</si>
  <si>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</si>
  <si>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</si>
  <si>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</si>
  <si>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</si>
  <si>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</si>
  <si>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 xml:space="preserve">000 0801 0000000000 630 </t>
  </si>
  <si>
    <t xml:space="preserve">000 0801 0000000000 632 </t>
  </si>
  <si>
    <t>Другие вопросы в области культуры, кинематографии</t>
  </si>
  <si>
    <t xml:space="preserve">000 0804 0000000000 000 </t>
  </si>
  <si>
    <t xml:space="preserve">000 0804 0000000000 100 </t>
  </si>
  <si>
    <t xml:space="preserve">000 0804 0000000000 120 </t>
  </si>
  <si>
    <t xml:space="preserve">000 0804 0000000000 123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</si>
  <si>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</si>
  <si>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</si>
  <si>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</si>
  <si>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</si>
  <si>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000 1000 0000000000 123 </t>
  </si>
  <si>
    <t xml:space="preserve">000 1000 0000000000 200 </t>
  </si>
  <si>
    <t xml:space="preserve">000 1000 0000000000 240 </t>
  </si>
  <si>
    <t xml:space="preserve">000 1000 0000000000 244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</si>
  <si>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</si>
  <si>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</si>
  <si>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</si>
  <si>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</si>
  <si>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</si>
  <si>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</si>
  <si>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</si>
  <si>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</si>
  <si>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</si>
  <si>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</si>
  <si>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</si>
  <si>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</si>
  <si>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Иные выплаты населению</t>
  </si>
  <si>
    <t xml:space="preserve">000 1000 0000000000 360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</si>
  <si>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</si>
  <si>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</si>
  <si>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</si>
  <si>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</si>
  <si>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</si>
  <si>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</si>
  <si>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</si>
  <si>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</si>
  <si>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</si>
  <si>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</si>
  <si>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</si>
  <si>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</si>
  <si>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</si>
  <si>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</si>
  <si>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</si>
  <si>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</si>
  <si>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</si>
  <si>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</si>
  <si>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>Охрана семьи и детства</t>
  </si>
  <si>
    <t xml:space="preserve">000 1004 0000000000 000 </t>
  </si>
  <si>
    <t xml:space="preserve">000 1004 0000000000 400 </t>
  </si>
  <si>
    <t xml:space="preserve">000 1004 0000000000 410 </t>
  </si>
  <si>
    <t xml:space="preserve">000 1004 0000000000 412 </t>
  </si>
  <si>
    <t xml:space="preserve">000 1004 0000000000 600 </t>
  </si>
  <si>
    <t xml:space="preserve">000 1004 0000000000 610 </t>
  </si>
  <si>
    <t xml:space="preserve">000 1004 0000000000 612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</si>
  <si>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</si>
  <si>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</si>
  <si>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</si>
  <si>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</si>
  <si>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000 1006 0000000000 123 </t>
  </si>
  <si>
    <t xml:space="preserve">000 1006 0000000000 200 </t>
  </si>
  <si>
    <t xml:space="preserve">000 1006 0000000000 240 </t>
  </si>
  <si>
    <t xml:space="preserve">000 1006 0000000000 244 </t>
  </si>
  <si>
    <t xml:space="preserve">000 1006 0000000000 300 </t>
  </si>
  <si>
    <t xml:space="preserve">000 1006 0000000000 360 </t>
  </si>
  <si>
    <t xml:space="preserve">000 1006 0000000000 600 </t>
  </si>
  <si>
    <t xml:space="preserve">000 1006 0000000000 610 </t>
  </si>
  <si>
    <t xml:space="preserve">000 1006 0000000000 612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</si>
  <si>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</si>
  <si>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</si>
  <si>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</si>
  <si>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</si>
  <si>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000 1100 0000000000 122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</si>
  <si>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</si>
  <si>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</si>
  <si>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</si>
  <si>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</si>
  <si>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</si>
  <si>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</si>
  <si>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</si>
  <si>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</si>
  <si>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</si>
  <si>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Другие вопросы в области физической культуры и спорта</t>
  </si>
  <si>
    <t xml:space="preserve">000 1105 0000000000 000 </t>
  </si>
  <si>
    <t xml:space="preserve">000 1105 0000000000 100 </t>
  </si>
  <si>
    <t>ОБСЛУЖИВАНИЕ ГОСУДАРСТВЕННОГО И МУНИЦИПАЛЬНОГО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</si>
  <si>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</si>
  <si>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</si>
  <si>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</si>
  <si>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</si>
  <si>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</si>
  <si>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</si>
  <si>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</si>
  <si>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000 1301 0000000000 700 </t>
  </si>
  <si>
    <t xml:space="preserve">000 1301 0000000000 730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</si>
  <si>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</si>
  <si>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</si>
  <si>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</si>
  <si>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</si>
  <si>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</si>
  <si>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</si>
  <si>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</si>
  <si>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</si>
  <si>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</si>
  <si>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</si>
  <si>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</si>
  <si>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</si>
  <si>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</si>
  <si>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</si>
  <si>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</si>
  <si>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</si>
  <si>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</si>
  <si>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</si>
  <si>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</si>
  <si>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</si>
  <si>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</si>
  <si>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</si>
  <si>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</si>
  <si>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</si>
  <si>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</si>
  <si>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</si>
  <si>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</si>
  <si>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</si>
  <si>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</si>
  <si>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</si>
  <si>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C:\форма 117\117Y01.txt</t>
  </si>
  <si>
    <t>Доходы/EXPORT_SRC_CODE</t>
  </si>
  <si>
    <t>007007</t>
  </si>
  <si>
    <t>Доходы/PERIOD</t>
  </si>
  <si>
    <t>х</t>
  </si>
  <si>
    <t xml:space="preserve">     в том числе:</t>
  </si>
  <si>
    <t xml:space="preserve">  Кредиты кредитных организаций в валюте Российской Федерации</t>
  </si>
  <si>
    <t xml:space="preserve"> 992 0102000000 0000 000</t>
  </si>
  <si>
    <t xml:space="preserve">  Получение кредитов от кредитных организаций в валюте Российской Федерации</t>
  </si>
  <si>
    <t xml:space="preserve"> 992 0102000000 0000 700</t>
  </si>
  <si>
    <t xml:space="preserve">  Получение кредитов от кредитных организаций бюджетами городских округов в валюте Российской Федерации</t>
  </si>
  <si>
    <t xml:space="preserve"> 992 0102000004 0000 710</t>
  </si>
  <si>
    <t xml:space="preserve">  Погашение кредитов, предоставленных кредитными организациями в валюте Российской Федерации</t>
  </si>
  <si>
    <t xml:space="preserve"> 992 0102000000 0000 800</t>
  </si>
  <si>
    <t xml:space="preserve">  Погашение бюджетами городских округов кредитов от кредитных организаций в валюте Российской Федерации</t>
  </si>
  <si>
    <t xml:space="preserve"> 992 0102000004 0000 810</t>
  </si>
  <si>
    <t xml:space="preserve"> - </t>
  </si>
  <si>
    <t>изменение остатков средств</t>
  </si>
  <si>
    <t xml:space="preserve"> 992 0105000000 0000 000</t>
  </si>
  <si>
    <t xml:space="preserve">  Изменение остатков средств на счетах по учету средств бюджетов</t>
  </si>
  <si>
    <t xml:space="preserve"> 992 0105000000 0000 500</t>
  </si>
  <si>
    <t xml:space="preserve">  Увеличение прочих остатков средств бюджетов</t>
  </si>
  <si>
    <t xml:space="preserve"> 992 0105020000 0000 500</t>
  </si>
  <si>
    <t xml:space="preserve">  Увеличение прочих остатков денежных средств бюджетов</t>
  </si>
  <si>
    <t xml:space="preserve"> 992 0105020100 0000 510</t>
  </si>
  <si>
    <t xml:space="preserve">  Увеличение прочих остатков денежных средств  бюджетов городских округов</t>
  </si>
  <si>
    <t xml:space="preserve"> 992 0105020104 0000 510</t>
  </si>
  <si>
    <t xml:space="preserve"> 992 0105000000 0000 600</t>
  </si>
  <si>
    <t xml:space="preserve">  Уменьшение прочих остатков средств бюджетов</t>
  </si>
  <si>
    <t xml:space="preserve"> 992 0105020000 0000 600</t>
  </si>
  <si>
    <t xml:space="preserve">  Уменьшение прочих остатков денежных средств бюджетов</t>
  </si>
  <si>
    <t xml:space="preserve"> 992 0105020100 0000 610</t>
  </si>
  <si>
    <t xml:space="preserve">  Уменьшение прочих остатков денежных средств бюджетов городских округов</t>
  </si>
  <si>
    <t xml:space="preserve"> 992 0105020104 0000 610</t>
  </si>
  <si>
    <t>(подпись)</t>
  </si>
  <si>
    <t>(расшифровка подписи)</t>
  </si>
  <si>
    <t>службы</t>
  </si>
  <si>
    <t xml:space="preserve">000 1105 0000000000 244 </t>
  </si>
  <si>
    <t>000 1105 0000000000 240</t>
  </si>
  <si>
    <t xml:space="preserve">000 1105 0000000000 200 </t>
  </si>
  <si>
    <t>000 1105 0000000000 120</t>
  </si>
  <si>
    <t>000 1105 0000000000 123</t>
  </si>
  <si>
    <t>000 1105 0000000000 122</t>
  </si>
  <si>
    <t xml:space="preserve">000 1004 0000000000 300 </t>
  </si>
  <si>
    <t xml:space="preserve">000 1004 0000000000 320 </t>
  </si>
  <si>
    <t xml:space="preserve">000 1004 0000000000 322 </t>
  </si>
  <si>
    <t xml:space="preserve">000 0709 0000000000 400 </t>
  </si>
  <si>
    <t xml:space="preserve">000 0709 0000000000 410 </t>
  </si>
  <si>
    <t xml:space="preserve">000 0709 0000000000 414 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</si>
  <si>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</si>
  <si>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</si>
  <si>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</si>
  <si>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000 0102 0000000000 122 </t>
  </si>
  <si>
    <t xml:space="preserve">000 0102 0000000000 121 </t>
  </si>
  <si>
    <t xml:space="preserve">000 0102 0000000000 129 </t>
  </si>
  <si>
    <t>000 0103 0000000000 120</t>
  </si>
  <si>
    <t>000 0103 0000000000 122</t>
  </si>
  <si>
    <t>000 0103 0000000000 000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</si>
  <si>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</si>
  <si>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</si>
  <si>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</si>
  <si>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</si>
  <si>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</si>
  <si>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000 0113 0000000000 242 </t>
  </si>
  <si>
    <t xml:space="preserve">000 0113 0000000000 360 </t>
  </si>
  <si>
    <t xml:space="preserve">000 0113 0000000000 300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</si>
  <si>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</si>
  <si>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</si>
  <si>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</si>
  <si>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000 0113 0000000000 852 </t>
  </si>
  <si>
    <t xml:space="preserve">000 0412 0000000000 244 </t>
  </si>
  <si>
    <t>000 0103 0000000000 100</t>
  </si>
  <si>
    <t xml:space="preserve">000 0106 0000000000 853 </t>
  </si>
  <si>
    <t xml:space="preserve">000 0107 0000000000 000 </t>
  </si>
  <si>
    <t>Обеспечение проведения выборов и референдумов</t>
  </si>
  <si>
    <t xml:space="preserve">000 0100 0000000000 300 </t>
  </si>
  <si>
    <t xml:space="preserve">000 0100 0000000000 360 </t>
  </si>
  <si>
    <t>923 21935118040000150</t>
  </si>
  <si>
    <t xml:space="preserve"> 923 20230024040000150</t>
  </si>
  <si>
    <t xml:space="preserve"> 992 20230024040000150</t>
  </si>
  <si>
    <t>923 11609040040000140</t>
  </si>
  <si>
    <t>000 11609000000000140</t>
  </si>
  <si>
    <t>875 11601053010000140</t>
  </si>
  <si>
    <t>188 11610123010000140</t>
  </si>
  <si>
    <t>321 11610123010000140</t>
  </si>
  <si>
    <t>843 11610123010000140</t>
  </si>
  <si>
    <t>141 11610123010000140</t>
  </si>
  <si>
    <t>182 11610129010000140</t>
  </si>
  <si>
    <t>923 11611064010000140</t>
  </si>
  <si>
    <t>000 11400000000000000</t>
  </si>
  <si>
    <t>000 11200000000000000</t>
  </si>
  <si>
    <t>000 11100000000000000</t>
  </si>
  <si>
    <t>000 10600000000000000</t>
  </si>
  <si>
    <t>000 10500000000000000</t>
  </si>
  <si>
    <t>000 10300000000000000</t>
  </si>
  <si>
    <t>923 11402043040000410</t>
  </si>
  <si>
    <t>923 11406012040000430</t>
  </si>
  <si>
    <t>875 11610123010000140</t>
  </si>
  <si>
    <t>182 10606042042100110</t>
  </si>
  <si>
    <t>182 10606042041000110</t>
  </si>
  <si>
    <t>182 10606032043000110</t>
  </si>
  <si>
    <t>182 10606032042100110</t>
  </si>
  <si>
    <t>182 10606032041000110</t>
  </si>
  <si>
    <t>182 10504010022100110</t>
  </si>
  <si>
    <t>182 10501011011000110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</si>
  <si>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</si>
  <si>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</si>
  <si>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</si>
  <si>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городских округов (пени по соответствующему платежу)</t>
  </si>
  <si>
    <t>Земельный налог с организаций, обладающих земельным участком, расположенным в границах городских округов (суммы денежных взысканий (штрафов) по соответствующему платежу согласно законодательству Российской Федерации)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</si>
  <si>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</si>
  <si>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округов (пени по соответствующему платежу)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</si>
  <si>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</si>
  <si>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</si>
  <si>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</si>
  <si>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</si>
  <si>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</si>
  <si>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</si>
  <si>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Денежные средства, изымаемые в собственность городского округа в соответствии с решениями судов (за исключением обвинительных приговоров судов)</t>
  </si>
  <si>
    <t>Дотации бюджетам городских округов на выравнивание бюджетной обеспеченности из бюджета субъекта Российской Федерации</t>
  </si>
  <si>
    <t>Субвенции бюджетам городских округов на выполнение передаваемых полномочий субъектов Российской Федерации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</si>
  <si>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городских округов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</si>
  <si>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</si>
  <si>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 ОТ ПРОДАЖИ МАТЕРИАЛЬНЫХ И НЕМАТЕРИАЛЬНЫХ АКТИВОВ</t>
  </si>
  <si>
    <t>000 11611060010000140</t>
  </si>
  <si>
    <t>Денежные средства, изымаемые в собственность Российской Федерации, субъекта Российской Федерации, муниципального образования в соответствии с решениями судов (за исключением обвинительных приговоров судов)</t>
  </si>
  <si>
    <t>00011601050010000140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</si>
  <si>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</si>
  <si>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000 11406010000000430</t>
  </si>
  <si>
    <t>00011402040040000410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</si>
  <si>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</si>
  <si>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000 11302990000000130</t>
  </si>
  <si>
    <t>000 11201000010000120</t>
  </si>
  <si>
    <t>000 11109040000000120</t>
  </si>
  <si>
    <t>000 11105070000000120</t>
  </si>
  <si>
    <t>000 11105030000000120</t>
  </si>
  <si>
    <t>00011105010000000120</t>
  </si>
  <si>
    <t>00010803000010000110</t>
  </si>
  <si>
    <t>000 10606040000000110</t>
  </si>
  <si>
    <t>000 10601000000000110</t>
  </si>
  <si>
    <t>000 10504000020000110</t>
  </si>
  <si>
    <t>000 10502000020000110</t>
  </si>
  <si>
    <t>000 10501010010000110</t>
  </si>
  <si>
    <t>000 10302000010000110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</si>
  <si>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</si>
  <si>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Платежи, уплачиваемые в целях возмещения вреда, причиняемого автомобильным дорогам</t>
  </si>
  <si>
    <t>Доходы от продажи земельных участков, государственная собственность на которые не разграничена</t>
  </si>
  <si>
    <t xml:space="preserve"> </t>
  </si>
  <si>
    <t xml:space="preserve">000 0113 0000000000 853 </t>
  </si>
  <si>
    <t xml:space="preserve">000 0407 0000000000 000 </t>
  </si>
  <si>
    <t xml:space="preserve">000 0407 0000000000 200 </t>
  </si>
  <si>
    <t xml:space="preserve">000 0407 0000000000 240 </t>
  </si>
  <si>
    <t xml:space="preserve">000 0407 0000000000 244 </t>
  </si>
  <si>
    <t>Лесное хозяйство</t>
  </si>
  <si>
    <t xml:space="preserve">000 0709 0000000000 853 </t>
  </si>
  <si>
    <t xml:space="preserve">000 0801 0000000000 400 </t>
  </si>
  <si>
    <t xml:space="preserve">000 0801 0000000000 410 </t>
  </si>
  <si>
    <t xml:space="preserve">000 0801 0000000000 414 </t>
  </si>
  <si>
    <t xml:space="preserve">000 0800 0000000000 400 </t>
  </si>
  <si>
    <t xml:space="preserve">000 0800 0000000000 410 </t>
  </si>
  <si>
    <t xml:space="preserve">000 0800 0000000000 414 </t>
  </si>
  <si>
    <t>Налог, взимаемый в связи с применением упрощенной системы налогообложения</t>
  </si>
  <si>
    <t>000 10501000000000110</t>
  </si>
  <si>
    <t>182 10501011012100110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</si>
  <si>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</si>
  <si>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000 10501020010000110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</si>
  <si>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</si>
  <si>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</si>
  <si>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</si>
  <si>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182 10501021012100110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</si>
  <si>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</si>
  <si>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182 10502010023000110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</si>
  <si>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</si>
  <si>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000 10606000000000110</t>
  </si>
  <si>
    <t xml:space="preserve">Земельный налог </t>
  </si>
  <si>
    <t>000 10606030000000110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</si>
  <si>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</si>
  <si>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</si>
  <si>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</si>
  <si>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</si>
  <si>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048 11201030016000120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</si>
  <si>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</si>
  <si>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</si>
  <si>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</si>
  <si>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Доходы от компенсации затрат государства</t>
  </si>
  <si>
    <t>000 11302000000000130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</si>
  <si>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</si>
  <si>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</si>
  <si>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000 11406000000000430</t>
  </si>
  <si>
    <t>Доходы от продажи земельных участков, находящихся в государственной и муниципальной собственности</t>
  </si>
  <si>
    <t>000 11500000000000000</t>
  </si>
  <si>
    <t>АДМИНИСТРАТИВНЫЕ ПЛАТЕЖИ И СБОРЫ</t>
  </si>
  <si>
    <t>000 11502000000000140</t>
  </si>
  <si>
    <t>Платежи, взимаемые государственными и муниципальными органами (организациями) за выполнение определенных функций</t>
  </si>
  <si>
    <t>000 11502040040000140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</si>
  <si>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</si>
  <si>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923 11502040040000140</t>
  </si>
  <si>
    <t>000 11601000010000140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</si>
  <si>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</si>
  <si>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000 11610000000000140</t>
  </si>
  <si>
    <t>Платежи в целях возмещения причиненного ущерба (убытков)</t>
  </si>
  <si>
    <t>000 11610120000000140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</si>
  <si>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</si>
  <si>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000 1160120001000140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</si>
  <si>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</si>
  <si>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322 11610123010000140</t>
  </si>
  <si>
    <t>852 11610123010000140</t>
  </si>
  <si>
    <t>Субсидии бюджетам бюджетной системы Российской Федерации (межбюджетные субсидии)</t>
  </si>
  <si>
    <t>000 20220000000000150</t>
  </si>
  <si>
    <t>000 20229999000000150</t>
  </si>
  <si>
    <t>923 20229999040000150</t>
  </si>
  <si>
    <t>Прочие субсидии</t>
  </si>
  <si>
    <t>Прочие субсидии бюджетам городских округов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</si>
  <si>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</si>
  <si>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</si>
  <si>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923 20235118040000150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</si>
  <si>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</si>
  <si>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</si>
  <si>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</si>
  <si>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000 20239999000000150</t>
  </si>
  <si>
    <t>000 21935118040000150</t>
  </si>
  <si>
    <t>000 21960010040000150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</si>
  <si>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</si>
  <si>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</si>
  <si>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000 21800000000000150
</t>
  </si>
  <si>
    <t xml:space="preserve">000 21800000040000150
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</si>
  <si>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</si>
  <si>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000 21800000000000000
</t>
  </si>
  <si>
    <t xml:space="preserve">975 21800000040000150
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</si>
  <si>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</si>
  <si>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</si>
  <si>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182 10102000010000110</t>
  </si>
  <si>
    <t>923 21800000040000150</t>
  </si>
  <si>
    <t>975 20229999040000150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</si>
  <si>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</si>
  <si>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</t>
  </si>
  <si>
    <t>182 10503000010000110</t>
  </si>
  <si>
    <t>182 10503010010000110</t>
  </si>
  <si>
    <t>000 20225491000000150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</si>
  <si>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</si>
  <si>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Субсидии бюджетам городских округов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</si>
  <si>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923 20225491040000150</t>
  </si>
  <si>
    <t>000 20700000000000150</t>
  </si>
  <si>
    <t>ПРОЧИЕ БЕЗВОЗМЕЗДНЫЕ ПОСТУПЛЕНИЯ</t>
  </si>
  <si>
    <t>923 20704050040000150</t>
  </si>
  <si>
    <t>Прочие безвозмездные поступления в бюджеты городских округов</t>
  </si>
  <si>
    <t>Главный бухгалтер</t>
  </si>
  <si>
    <t>С.К. Новинькова</t>
  </si>
  <si>
    <t>923 11610123010000140</t>
  </si>
  <si>
    <t>000 11107010000000120</t>
  </si>
  <si>
    <t>923 11107014040000120</t>
  </si>
  <si>
    <t>923 10807173010000110</t>
  </si>
  <si>
    <t>000 10807000010000110</t>
  </si>
  <si>
    <t>182 10503010011000110</t>
  </si>
  <si>
    <t>182 10502020022100110</t>
  </si>
  <si>
    <t>182 10501021013000110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</si>
  <si>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</si>
  <si>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</si>
  <si>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Государственная пошлина за государственную регистрацию, а также за совершение прочих юридически значимых действий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</si>
  <si>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</si>
  <si>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</si>
  <si>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</si>
  <si>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000 20225497000000150</t>
  </si>
  <si>
    <t xml:space="preserve"> 923 20225497040000150</t>
  </si>
  <si>
    <t>923 20225467040000150</t>
  </si>
  <si>
    <t>000 20225467000000150</t>
  </si>
  <si>
    <t xml:space="preserve"> 975 20220077040000150</t>
  </si>
  <si>
    <t>000 20220077000000150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</si>
  <si>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</si>
  <si>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городских округов на софинансирование капитальных вложений в объекты муниципальной собственности</t>
  </si>
  <si>
    <t>Субсидии бюджетам городских округов на реализацию мероприятий по обеспечению жильем молодых семей</t>
  </si>
  <si>
    <t xml:space="preserve">000 0804 0000000000 200 </t>
  </si>
  <si>
    <t xml:space="preserve">000 0804 0000000000 240 </t>
  </si>
  <si>
    <t xml:space="preserve">000 0804 0000000000 244 </t>
  </si>
  <si>
    <t xml:space="preserve">000 0503 0000000000 600 </t>
  </si>
  <si>
    <t xml:space="preserve">000 0503 0000000000 610 </t>
  </si>
  <si>
    <t xml:space="preserve">000 0503 0000000000 612 </t>
  </si>
  <si>
    <t xml:space="preserve">000 0107 0000000000 880 </t>
  </si>
  <si>
    <t xml:space="preserve">000 0107 0000000000 800 </t>
  </si>
  <si>
    <t>Специальные расходы</t>
  </si>
  <si>
    <t xml:space="preserve">000 0100 0000000000 880 </t>
  </si>
  <si>
    <t xml:space="preserve">000 0700 0000000000 400 </t>
  </si>
  <si>
    <t xml:space="preserve">000 0700 0000000000 410 </t>
  </si>
  <si>
    <t xml:space="preserve">000 0700 0000000000 414 </t>
  </si>
  <si>
    <t xml:space="preserve">000 0700 0000000000 853 </t>
  </si>
  <si>
    <t>000 20225519040000150</t>
  </si>
  <si>
    <t xml:space="preserve"> 923 20225519040000150</t>
  </si>
  <si>
    <t>Субсидии бюджетам на поддержку отрасли культуры</t>
  </si>
  <si>
    <t>Субсидии бюджетам городских округов на поддержку отрасли культуры</t>
  </si>
  <si>
    <t>992 20216549040000150</t>
  </si>
  <si>
    <t>000 20216549000000150</t>
  </si>
  <si>
    <t>Дотации (гранты) бюджетам за достижение показателей деятельности органов местного самоуправления</t>
  </si>
  <si>
    <t>Дотации (гранты) бюджетам городских округов за достижение показателей деятельности органов местного самоуправления</t>
  </si>
  <si>
    <t>048 11610123010000140</t>
  </si>
  <si>
    <t xml:space="preserve"> 890 11601203010000140</t>
  </si>
  <si>
    <t xml:space="preserve"> 890 11601063010101 140</t>
  </si>
  <si>
    <t xml:space="preserve"> 890 11601143019000140</t>
  </si>
  <si>
    <t xml:space="preserve"> 000 11601143010000140</t>
  </si>
  <si>
    <t xml:space="preserve"> 890 11601133019000140</t>
  </si>
  <si>
    <t xml:space="preserve"> 890 11601073010017140</t>
  </si>
  <si>
    <t xml:space="preserve"> 000 11601073010000140</t>
  </si>
  <si>
    <t xml:space="preserve"> 923 11301994040000130</t>
  </si>
  <si>
    <t xml:space="preserve"> 000 11301994040000130</t>
  </si>
  <si>
    <t>000 11301000000000130</t>
  </si>
  <si>
    <t xml:space="preserve"> 852 11105326040000120</t>
  </si>
  <si>
    <t xml:space="preserve"> 000 11105326040000120</t>
  </si>
  <si>
    <t>00011105300000000120</t>
  </si>
  <si>
    <t xml:space="preserve"> 823 10807150011000110</t>
  </si>
  <si>
    <t xml:space="preserve"> 000 10807150011000110</t>
  </si>
  <si>
    <t xml:space="preserve"> 182 10501011013000110</t>
  </si>
  <si>
    <t xml:space="preserve"> 182 10501012012100110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</si>
  <si>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</si>
  <si>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</si>
  <si>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</si>
  <si>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</si>
  <si>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</si>
  <si>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Доходы от оказания платных услуг (работ)</t>
  </si>
  <si>
    <t>Прочие доходы от оказания платных услуг (работ) получателями средств бюджетов городских округов</t>
  </si>
  <si>
    <t>Прочие доходы от оказания платных услуг (работ)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</si>
  <si>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</si>
  <si>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</si>
  <si>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Государственная пошлина за выдачу разрешения на установку рекламной конструкции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</si>
  <si>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</si>
  <si>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 xml:space="preserve"> 923 20225555040000150</t>
  </si>
  <si>
    <t>992 20219999040000150</t>
  </si>
  <si>
    <t>Прочие дотации</t>
  </si>
  <si>
    <t>Прочие дотации бюджетам городских округов</t>
  </si>
  <si>
    <t>Прочие неналоговые доходы бюджетов городских округов</t>
  </si>
  <si>
    <t>Прочие неналоговые доходы</t>
  </si>
  <si>
    <t>923 11705040040000180</t>
  </si>
  <si>
    <t>000 11705000000000180</t>
  </si>
  <si>
    <t>000 20219999000000150</t>
  </si>
  <si>
    <t>923 11701040040000180</t>
  </si>
  <si>
    <t>000 11701000000000180</t>
  </si>
  <si>
    <t>00011700000000000000</t>
  </si>
  <si>
    <t xml:space="preserve"> 890 11601193010013140</t>
  </si>
  <si>
    <t xml:space="preserve"> 890 11601193019000140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</si>
  <si>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</si>
  <si>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</si>
  <si>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ПРОЧИЕ НЕНАЛОГОВЫЕ ДОХОДЫ</t>
  </si>
  <si>
    <t>Невыясненные поступления</t>
  </si>
  <si>
    <t>000 20225555000000150</t>
  </si>
  <si>
    <t>Субсидии бюджетам на реализацию программ формирования современной городской среды</t>
  </si>
  <si>
    <t>Субсидии бюджетам городских округов на реализацию программ формирования современной городской среды</t>
  </si>
  <si>
    <t xml:space="preserve"> 000 11601083010000140</t>
  </si>
  <si>
    <t xml:space="preserve"> 000 11601190100000140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</si>
  <si>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</si>
  <si>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</si>
  <si>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Руководитель финансово-экономической</t>
  </si>
  <si>
    <t>Н.Г. Бобрецова</t>
  </si>
  <si>
    <t>000 20240000000000150</t>
  </si>
  <si>
    <t xml:space="preserve"> 875 11601203010000140</t>
  </si>
  <si>
    <t xml:space="preserve"> 000 11601063010101140</t>
  </si>
  <si>
    <t>000 11601070010000140</t>
  </si>
  <si>
    <t>890 11601073010000140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</si>
  <si>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</si>
  <si>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унитарными предприятиями)</t>
  </si>
  <si>
    <t>Возмещение ущерба при возникновении страховых случаев, когда выгодоприобретателями выступают получатели средств бюджета городского округа</t>
  </si>
  <si>
    <t>000 11610030040000140</t>
  </si>
  <si>
    <t>923 11610031040000140</t>
  </si>
  <si>
    <t>000 11300000000000000</t>
  </si>
  <si>
    <t>000 11301990000000130</t>
  </si>
  <si>
    <t>Иные межбюджетные трансферты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</si>
  <si>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</si>
  <si>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975 20245303040000000</t>
  </si>
  <si>
    <t>на 01.11.2020 г.</t>
  </si>
  <si>
    <t>Заместитель руководителя администрации 
городского округа «Вуктыл» - начальник 
Финансового управления администрации
городского округа «Вуктыл»</t>
  </si>
  <si>
    <t>В.А.Бабина</t>
  </si>
  <si>
    <r>
      <t xml:space="preserve">" 24  </t>
    </r>
    <r>
      <rPr>
        <u/>
        <sz val="10"/>
        <rFont val="Arial Cyr"/>
        <charset val="204"/>
      </rPr>
      <t>"</t>
    </r>
    <r>
      <rPr>
        <u/>
        <sz val="10"/>
        <rFont val="Arial"/>
        <family val="2"/>
        <charset val="204"/>
      </rPr>
      <t xml:space="preserve"> ноября 2020 г.</t>
    </r>
  </si>
  <si>
    <t xml:space="preserve">000 0104 0000000000 300 </t>
  </si>
  <si>
    <t xml:space="preserve">000 0104 0000000000 320 </t>
  </si>
  <si>
    <t>000 0104 0000000000 321</t>
  </si>
  <si>
    <t xml:space="preserve">000 0100 0000000000 321 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</si>
  <si>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</si>
  <si>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</si>
  <si>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923 20235120040000150</t>
  </si>
  <si>
    <t>000 20235120000000150</t>
  </si>
  <si>
    <t>975 20225304000000150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</si>
  <si>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</si>
  <si>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</si>
  <si>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000 20225304000000150</t>
  </si>
  <si>
    <t>Периодичность: месячная</t>
  </si>
  <si>
    <t>00011611050010000140</t>
  </si>
  <si>
    <t>852 11611050010000140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</si>
  <si>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</si>
  <si>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000 11611000010000140</t>
  </si>
  <si>
    <t>Платежи, уплачиваемые в целях возмещения вреда</t>
  </si>
  <si>
    <t>905 11610123010000140</t>
  </si>
  <si>
    <t>890 11601083010000140</t>
  </si>
  <si>
    <t>852 11601083010000140</t>
  </si>
  <si>
    <t>048 11201042016000120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</si>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</sst>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dd/mm/yyyy\ &quot;г.&quot;"/>
    <numFmt numFmtId="165" formatCode="?"/>
    <numFmt numFmtId="166" formatCode="#,##0.00_ ;\-#,##0.00\ "/>
  </numFmts>
  <fonts count="3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 Cyr"/>
      <charset val="204"/>
    </font>
    <font>
      <sz val="10"/>
      <color rgb="FF000000"/>
      <name val="Arial"/>
      <family val="2"/>
      <charset val="204"/>
    </font>
    <font>
      <sz val="8"/>
      <name val="Arial Cyr"/>
      <charset val="204"/>
    </font>
    <font>
      <u/>
      <sz val="10"/>
      <name val="Arial"/>
      <family val="2"/>
      <charset val="204"/>
    </font>
    <font>
      <u/>
      <sz val="10"/>
      <name val="Arial Cyr"/>
      <charset val="204"/>
    </font>
    <font>
      <sz val="12"/>
      <name val="Times New Roman"/>
      <family val="1"/>
      <charset val="204"/>
    </font>
    <font>
      <i/>
      <sz val="9"/>
      <color rgb="FF000000"/>
      <name val="Cambria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b/>
      <sz val="8"/>
      <name val="Times New Roman"/>
      <family val="1"/>
      <charset val="204"/>
    </font>
    <font>
      <sz val="9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24">
    <xf numFmtId="0" fontId="0" fillId="0" borderId="0"/>
    <xf numFmtId="0" fontId="6" fillId="0" borderId="30">
      <alignment horizontal="left" wrapText="1"/>
    </xf>
    <xf numFmtId="49" fontId="6" fillId="0" borderId="32">
      <alignment horizontal="center" wrapText="1"/>
    </xf>
    <xf numFmtId="49" fontId="6" fillId="0" borderId="34">
      <alignment horizontal="center"/>
    </xf>
    <xf numFmtId="4" fontId="6" fillId="0" borderId="36">
      <alignment horizontal="right"/>
    </xf>
    <xf numFmtId="0" fontId="6" fillId="0" borderId="38">
      <alignment horizontal="left" wrapText="1"/>
    </xf>
    <xf numFmtId="49" fontId="6" fillId="0" borderId="40">
      <alignment horizontal="center" wrapText="1"/>
    </xf>
    <xf numFmtId="49" fontId="6" fillId="0" borderId="42">
      <alignment horizontal="center"/>
    </xf>
    <xf numFmtId="0" fontId="9" fillId="0" borderId="42"/>
    <xf numFmtId="0" fontId="6" fillId="0" borderId="30">
      <alignment horizontal="left" wrapText="1" indent="1"/>
    </xf>
    <xf numFmtId="49" fontId="6" fillId="0" borderId="45">
      <alignment horizontal="center" wrapText="1"/>
    </xf>
    <xf numFmtId="49" fontId="6" fillId="0" borderId="47">
      <alignment horizontal="center"/>
    </xf>
    <xf numFmtId="4" fontId="6" fillId="0" borderId="47">
      <alignment horizontal="right"/>
    </xf>
    <xf numFmtId="0" fontId="6" fillId="0" borderId="38">
      <alignment horizontal="left" wrapText="1" indent="2"/>
    </xf>
    <xf numFmtId="0" fontId="6" fillId="0" borderId="48">
      <alignment horizontal="left" wrapText="1" indent="2"/>
    </xf>
    <xf numFmtId="49" fontId="6" fillId="0" borderId="45">
      <alignment horizontal="center" shrinkToFit="1"/>
    </xf>
    <xf numFmtId="49" fontId="6" fillId="0" borderId="47">
      <alignment horizontal="center" shrinkToFit="1"/>
    </xf>
    <xf numFmtId="4" fontId="14" fillId="0" borderId="36">
      <alignment horizontal="right" vertical="center" shrinkToFit="1"/>
    </xf>
    <xf numFmtId="1" fontId="14" fillId="0" borderId="36">
      <alignment horizontal="center" vertical="center" shrinkToFit="1"/>
    </xf>
    <xf numFmtId="43" fontId="21" fillId="0" borderId="0" applyFont="0" applyFill="0" applyBorder="0" applyAlignment="0" applyProtection="0"/>
    <xf numFmtId="0" fontId="18" fillId="0" borderId="0"/>
    <xf numFmtId="4" fontId="9" fillId="0" borderId="56">
      <alignment horizontal="right" vertical="top" shrinkToFit="1"/>
    </xf>
    <xf numFmtId="4" fontId="26" fillId="3" borderId="36">
      <alignment horizontal="right" vertical="top" shrinkToFit="1"/>
    </xf>
    <xf numFmtId="49" fontId="27" fillId="0" borderId="57">
      <alignment horizontal="center" vertical="top" shrinkToFit="1"/>
    </xf>
  </cellStyleXfs>
  <cellXfs count="215">
    <xf numFmtId="0" fontId="0" fillId="0" borderId="0" xfId="0"/>
    <xf numFmtId="0" fontId="3" fillId="2" borderId="0" xfId="0" applyFont="1" applyFill="1" applyBorder="1" applyAlignment="1" applyProtection="1">
      <alignment horizontal="left"/>
    </xf>
    <xf numFmtId="49" fontId="3" fillId="2" borderId="0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/>
    <xf numFmtId="49" fontId="3" fillId="2" borderId="0" xfId="0" applyNumberFormat="1" applyFont="1" applyFill="1" applyBorder="1" applyAlignment="1" applyProtection="1"/>
    <xf numFmtId="0" fontId="5" fillId="2" borderId="1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8" xfId="0" applyNumberFormat="1" applyFont="1" applyFill="1" applyBorder="1" applyAlignment="1">
      <alignment horizontal="center" vertical="center"/>
    </xf>
    <xf numFmtId="49" fontId="5" fillId="2" borderId="19" xfId="0" applyNumberFormat="1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49" fontId="5" fillId="2" borderId="23" xfId="0" applyNumberFormat="1" applyFont="1" applyFill="1" applyBorder="1" applyAlignment="1">
      <alignment horizontal="center" vertical="center"/>
    </xf>
    <xf numFmtId="49" fontId="5" fillId="2" borderId="25" xfId="0" applyNumberFormat="1" applyFont="1" applyFill="1" applyBorder="1" applyAlignment="1">
      <alignment horizontal="center" vertical="center"/>
    </xf>
    <xf numFmtId="0" fontId="7" fillId="2" borderId="31" xfId="1" applyNumberFormat="1" applyFont="1" applyFill="1" applyBorder="1" applyProtection="1">
      <alignment horizontal="left" wrapText="1"/>
    </xf>
    <xf numFmtId="49" fontId="7" fillId="2" borderId="33" xfId="2" applyNumberFormat="1" applyFont="1" applyFill="1" applyBorder="1" applyAlignment="1" applyProtection="1">
      <alignment horizontal="center" wrapText="1"/>
    </xf>
    <xf numFmtId="49" fontId="7" fillId="2" borderId="35" xfId="3" applyNumberFormat="1" applyFont="1" applyFill="1" applyBorder="1" applyAlignment="1" applyProtection="1">
      <alignment horizontal="center"/>
    </xf>
    <xf numFmtId="0" fontId="7" fillId="2" borderId="39" xfId="5" applyNumberFormat="1" applyFont="1" applyFill="1" applyBorder="1" applyProtection="1">
      <alignment horizontal="left" wrapText="1"/>
    </xf>
    <xf numFmtId="49" fontId="7" fillId="2" borderId="41" xfId="6" applyNumberFormat="1" applyFont="1" applyFill="1" applyBorder="1" applyAlignment="1" applyProtection="1">
      <alignment horizontal="center" wrapText="1"/>
    </xf>
    <xf numFmtId="49" fontId="7" fillId="2" borderId="42" xfId="7" applyNumberFormat="1" applyFont="1" applyFill="1" applyBorder="1" applyAlignment="1" applyProtection="1">
      <alignment horizontal="center"/>
    </xf>
    <xf numFmtId="0" fontId="7" fillId="2" borderId="44" xfId="9" applyNumberFormat="1" applyFont="1" applyFill="1" applyBorder="1" applyProtection="1">
      <alignment horizontal="left" wrapText="1" indent="1"/>
    </xf>
    <xf numFmtId="49" fontId="7" fillId="2" borderId="46" xfId="10" applyNumberFormat="1" applyFont="1" applyFill="1" applyBorder="1" applyAlignment="1" applyProtection="1">
      <alignment horizontal="center" wrapText="1"/>
    </xf>
    <xf numFmtId="49" fontId="7" fillId="2" borderId="47" xfId="11" applyNumberFormat="1" applyFont="1" applyFill="1" applyBorder="1" applyAlignment="1" applyProtection="1">
      <alignment horizontal="center"/>
    </xf>
    <xf numFmtId="0" fontId="6" fillId="2" borderId="39" xfId="13" applyNumberFormat="1" applyFont="1" applyFill="1" applyBorder="1" applyProtection="1">
      <alignment horizontal="left" wrapText="1" indent="2"/>
    </xf>
    <xf numFmtId="49" fontId="6" fillId="2" borderId="41" xfId="6" applyNumberFormat="1" applyFont="1" applyFill="1" applyBorder="1" applyAlignment="1" applyProtection="1">
      <alignment horizontal="center" wrapText="1"/>
    </xf>
    <xf numFmtId="49" fontId="6" fillId="2" borderId="42" xfId="7" applyNumberFormat="1" applyFont="1" applyFill="1" applyBorder="1" applyAlignment="1" applyProtection="1">
      <alignment horizontal="center"/>
    </xf>
    <xf numFmtId="0" fontId="6" fillId="2" borderId="44" xfId="14" applyNumberFormat="1" applyFont="1" applyFill="1" applyBorder="1" applyProtection="1">
      <alignment horizontal="left" wrapText="1" indent="2"/>
    </xf>
    <xf numFmtId="49" fontId="6" fillId="2" borderId="46" xfId="15" applyNumberFormat="1" applyFont="1" applyFill="1" applyBorder="1" applyAlignment="1" applyProtection="1">
      <alignment horizontal="center" shrinkToFit="1"/>
    </xf>
    <xf numFmtId="49" fontId="6" fillId="2" borderId="47" xfId="16" applyNumberFormat="1" applyFont="1" applyFill="1" applyBorder="1" applyAlignment="1" applyProtection="1">
      <alignment horizontal="center" shrinkToFit="1"/>
    </xf>
    <xf numFmtId="0" fontId="6" fillId="2" borderId="44" xfId="14" applyNumberFormat="1" applyFill="1" applyBorder="1" applyProtection="1">
      <alignment horizontal="left" wrapText="1" indent="2"/>
    </xf>
    <xf numFmtId="49" fontId="6" fillId="2" borderId="46" xfId="15" applyNumberFormat="1" applyFill="1" applyBorder="1" applyAlignment="1" applyProtection="1">
      <alignment horizontal="center" shrinkToFit="1"/>
    </xf>
    <xf numFmtId="49" fontId="6" fillId="2" borderId="47" xfId="16" applyNumberFormat="1" applyFill="1" applyBorder="1" applyAlignment="1" applyProtection="1">
      <alignment horizontal="center" shrinkToFit="1"/>
    </xf>
    <xf numFmtId="4" fontId="10" fillId="2" borderId="29" xfId="0" applyNumberFormat="1" applyFont="1" applyFill="1" applyBorder="1" applyAlignment="1">
      <alignment horizontal="center"/>
    </xf>
    <xf numFmtId="0" fontId="7" fillId="2" borderId="44" xfId="14" applyNumberFormat="1" applyFont="1" applyFill="1" applyBorder="1" applyProtection="1">
      <alignment horizontal="left" wrapText="1" indent="2"/>
    </xf>
    <xf numFmtId="49" fontId="7" fillId="2" borderId="50" xfId="10" applyNumberFormat="1" applyFont="1" applyFill="1" applyBorder="1" applyAlignment="1" applyProtection="1">
      <alignment horizontal="center" wrapText="1"/>
    </xf>
    <xf numFmtId="49" fontId="7" fillId="2" borderId="51" xfId="11" applyNumberFormat="1" applyFont="1" applyFill="1" applyBorder="1" applyAlignment="1" applyProtection="1">
      <alignment horizontal="center"/>
    </xf>
    <xf numFmtId="49" fontId="6" fillId="2" borderId="20" xfId="6" applyNumberFormat="1" applyFont="1" applyFill="1" applyBorder="1" applyAlignment="1" applyProtection="1">
      <alignment horizontal="center" wrapText="1"/>
    </xf>
    <xf numFmtId="49" fontId="6" fillId="2" borderId="21" xfId="7" applyNumberFormat="1" applyFont="1" applyFill="1" applyBorder="1" applyAlignment="1" applyProtection="1">
      <alignment horizontal="center"/>
    </xf>
    <xf numFmtId="49" fontId="6" fillId="2" borderId="29" xfId="7" applyNumberFormat="1" applyFont="1" applyFill="1" applyBorder="1" applyAlignment="1" applyProtection="1">
      <alignment horizontal="center"/>
    </xf>
    <xf numFmtId="4" fontId="8" fillId="2" borderId="13" xfId="0" applyNumberFormat="1" applyFont="1" applyFill="1" applyBorder="1" applyAlignment="1">
      <alignment horizontal="center"/>
    </xf>
    <xf numFmtId="4" fontId="8" fillId="2" borderId="29" xfId="0" applyNumberFormat="1" applyFont="1" applyFill="1" applyBorder="1" applyAlignment="1">
      <alignment horizontal="right"/>
    </xf>
    <xf numFmtId="4" fontId="10" fillId="2" borderId="29" xfId="0" applyNumberFormat="1" applyFont="1" applyFill="1" applyBorder="1" applyAlignment="1">
      <alignment horizontal="right"/>
    </xf>
    <xf numFmtId="0" fontId="6" fillId="2" borderId="26" xfId="14" applyNumberFormat="1" applyFill="1" applyBorder="1" applyProtection="1">
      <alignment horizontal="left" wrapText="1" indent="2"/>
    </xf>
    <xf numFmtId="49" fontId="6" fillId="2" borderId="53" xfId="15" applyNumberFormat="1" applyFill="1" applyBorder="1" applyAlignment="1" applyProtection="1">
      <alignment horizontal="center" shrinkToFit="1"/>
    </xf>
    <xf numFmtId="49" fontId="6" fillId="2" borderId="54" xfId="16" applyNumberFormat="1" applyFill="1" applyBorder="1" applyAlignment="1" applyProtection="1">
      <alignment horizontal="center" shrinkToFit="1"/>
    </xf>
    <xf numFmtId="4" fontId="10" fillId="2" borderId="19" xfId="0" applyNumberFormat="1" applyFont="1" applyFill="1" applyBorder="1" applyAlignment="1">
      <alignment horizontal="right"/>
    </xf>
    <xf numFmtId="0" fontId="0" fillId="2" borderId="0" xfId="0" applyFill="1"/>
    <xf numFmtId="4" fontId="10" fillId="2" borderId="0" xfId="0" applyNumberFormat="1" applyFont="1" applyFill="1" applyBorder="1" applyAlignment="1">
      <alignment horizontal="right"/>
    </xf>
    <xf numFmtId="0" fontId="11" fillId="2" borderId="0" xfId="0" applyFont="1" applyFill="1"/>
    <xf numFmtId="0" fontId="2" fillId="2" borderId="0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</xf>
    <xf numFmtId="49" fontId="2" fillId="2" borderId="2" xfId="0" applyNumberFormat="1" applyFont="1" applyFill="1" applyBorder="1" applyAlignment="1" applyProtection="1">
      <alignment horizontal="centerContinuous"/>
    </xf>
    <xf numFmtId="164" fontId="2" fillId="2" borderId="3" xfId="0" applyNumberFormat="1" applyFont="1" applyFill="1" applyBorder="1" applyAlignment="1" applyProtection="1">
      <alignment horizontal="center"/>
    </xf>
    <xf numFmtId="49" fontId="2" fillId="2" borderId="4" xfId="0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49" fontId="2" fillId="2" borderId="3" xfId="0" applyNumberFormat="1" applyFont="1" applyFill="1" applyBorder="1" applyAlignment="1" applyProtection="1">
      <alignment horizontal="center"/>
    </xf>
    <xf numFmtId="49" fontId="2" fillId="2" borderId="0" xfId="0" applyNumberFormat="1" applyFont="1" applyFill="1" applyBorder="1" applyAlignment="1" applyProtection="1"/>
    <xf numFmtId="49" fontId="2" fillId="2" borderId="4" xfId="0" applyNumberFormat="1" applyFont="1" applyFill="1" applyBorder="1" applyAlignment="1" applyProtection="1">
      <alignment horizontal="centerContinuous"/>
    </xf>
    <xf numFmtId="49" fontId="2" fillId="2" borderId="7" xfId="0" applyNumberFormat="1" applyFont="1" applyFill="1" applyBorder="1" applyAlignment="1" applyProtection="1">
      <alignment horizontal="centerContinuous"/>
    </xf>
    <xf numFmtId="0" fontId="1" fillId="2" borderId="0" xfId="0" applyFont="1" applyFill="1" applyBorder="1" applyAlignment="1" applyProtection="1"/>
    <xf numFmtId="49" fontId="13" fillId="2" borderId="0" xfId="0" applyNumberFormat="1" applyFont="1" applyFill="1" applyBorder="1" applyAlignment="1">
      <alignment horizontal="left" wrapText="1"/>
    </xf>
    <xf numFmtId="0" fontId="13" fillId="2" borderId="0" xfId="0" applyFont="1" applyFill="1"/>
    <xf numFmtId="0" fontId="13" fillId="2" borderId="5" xfId="0" applyFont="1" applyFill="1" applyBorder="1"/>
    <xf numFmtId="0" fontId="13" fillId="2" borderId="5" xfId="0" applyFont="1" applyFill="1" applyBorder="1" applyAlignment="1">
      <alignment horizontal="center"/>
    </xf>
    <xf numFmtId="4" fontId="13" fillId="2" borderId="0" xfId="0" applyNumberFormat="1" applyFont="1" applyFill="1"/>
    <xf numFmtId="0" fontId="13" fillId="2" borderId="0" xfId="0" applyFont="1" applyFill="1" applyAlignment="1">
      <alignment wrapText="1"/>
    </xf>
    <xf numFmtId="4" fontId="2" fillId="2" borderId="0" xfId="0" applyNumberFormat="1" applyFont="1" applyFill="1" applyBorder="1" applyAlignment="1" applyProtection="1">
      <alignment horizontal="right"/>
    </xf>
    <xf numFmtId="0" fontId="18" fillId="2" borderId="0" xfId="0" applyNumberFormat="1" applyFont="1" applyFill="1"/>
    <xf numFmtId="0" fontId="18" fillId="2" borderId="0" xfId="0" applyFont="1" applyFill="1"/>
    <xf numFmtId="0" fontId="16" fillId="2" borderId="0" xfId="0" applyFont="1" applyFill="1" applyBorder="1" applyAlignment="1" applyProtection="1"/>
    <xf numFmtId="0" fontId="16" fillId="2" borderId="0" xfId="0" applyFont="1" applyFill="1" applyBorder="1" applyAlignment="1" applyProtection="1">
      <alignment horizontal="right"/>
    </xf>
    <xf numFmtId="49" fontId="16" fillId="2" borderId="0" xfId="0" applyNumberFormat="1" applyFont="1" applyFill="1" applyBorder="1" applyAlignment="1" applyProtection="1">
      <alignment horizontal="right"/>
    </xf>
    <xf numFmtId="0" fontId="19" fillId="2" borderId="0" xfId="0" applyFont="1" applyFill="1" applyBorder="1" applyAlignment="1" applyProtection="1">
      <alignment horizontal="center"/>
    </xf>
    <xf numFmtId="0" fontId="16" fillId="2" borderId="0" xfId="0" applyFont="1" applyFill="1"/>
    <xf numFmtId="4" fontId="18" fillId="2" borderId="0" xfId="0" applyNumberFormat="1" applyFont="1" applyFill="1"/>
    <xf numFmtId="0" fontId="20" fillId="2" borderId="0" xfId="0" applyFont="1" applyFill="1"/>
    <xf numFmtId="0" fontId="15" fillId="2" borderId="0" xfId="0" applyFont="1" applyFill="1" applyBorder="1" applyAlignment="1" applyProtection="1">
      <alignment horizontal="left"/>
    </xf>
    <xf numFmtId="49" fontId="15" fillId="2" borderId="0" xfId="0" applyNumberFormat="1" applyFont="1" applyFill="1" applyBorder="1" applyAlignment="1" applyProtection="1"/>
    <xf numFmtId="0" fontId="15" fillId="2" borderId="0" xfId="0" applyFont="1" applyFill="1"/>
    <xf numFmtId="49" fontId="2" fillId="2" borderId="0" xfId="0" applyNumberFormat="1" applyFont="1" applyFill="1" applyBorder="1" applyAlignment="1" applyProtection="1">
      <alignment horizontal="center" vertical="center"/>
    </xf>
    <xf numFmtId="49" fontId="16" fillId="2" borderId="0" xfId="0" applyNumberFormat="1" applyFont="1" applyFill="1" applyBorder="1" applyAlignment="1" applyProtection="1">
      <alignment horizontal="center" vertical="center"/>
    </xf>
    <xf numFmtId="49" fontId="2" fillId="2" borderId="21" xfId="0" applyNumberFormat="1" applyFont="1" applyFill="1" applyBorder="1" applyAlignment="1" applyProtection="1">
      <alignment horizontal="center" wrapText="1"/>
    </xf>
    <xf numFmtId="49" fontId="4" fillId="2" borderId="21" xfId="0" applyNumberFormat="1" applyFont="1" applyFill="1" applyBorder="1" applyAlignment="1" applyProtection="1">
      <alignment horizontal="center" wrapText="1"/>
    </xf>
    <xf numFmtId="49" fontId="10" fillId="2" borderId="21" xfId="0" applyNumberFormat="1" applyFont="1" applyFill="1" applyBorder="1" applyAlignment="1" applyProtection="1">
      <alignment horizontal="center" wrapText="1"/>
    </xf>
    <xf numFmtId="0" fontId="2" fillId="2" borderId="21" xfId="0" applyFont="1" applyFill="1" applyBorder="1" applyAlignment="1" applyProtection="1">
      <alignment vertical="center" wrapText="1"/>
    </xf>
    <xf numFmtId="49" fontId="4" fillId="2" borderId="21" xfId="0" applyNumberFormat="1" applyFont="1" applyFill="1" applyBorder="1" applyAlignment="1" applyProtection="1">
      <alignment horizontal="left" wrapText="1"/>
    </xf>
    <xf numFmtId="49" fontId="4" fillId="2" borderId="21" xfId="0" applyNumberFormat="1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21" xfId="0" applyFont="1" applyFill="1" applyBorder="1" applyAlignment="1" applyProtection="1">
      <alignment horizontal="center"/>
    </xf>
    <xf numFmtId="49" fontId="2" fillId="2" borderId="21" xfId="0" applyNumberFormat="1" applyFont="1" applyFill="1" applyBorder="1" applyAlignment="1" applyProtection="1">
      <alignment horizontal="left" wrapText="1"/>
    </xf>
    <xf numFmtId="49" fontId="2" fillId="2" borderId="21" xfId="0" applyNumberFormat="1" applyFont="1" applyFill="1" applyBorder="1" applyAlignment="1" applyProtection="1">
      <alignment horizontal="center"/>
    </xf>
    <xf numFmtId="49" fontId="10" fillId="2" borderId="21" xfId="0" applyNumberFormat="1" applyFont="1" applyFill="1" applyBorder="1" applyAlignment="1" applyProtection="1">
      <alignment horizontal="left" wrapText="1"/>
    </xf>
    <xf numFmtId="49" fontId="8" fillId="2" borderId="21" xfId="0" applyNumberFormat="1" applyFont="1" applyFill="1" applyBorder="1" applyAlignment="1" applyProtection="1">
      <alignment horizontal="left" wrapText="1"/>
    </xf>
    <xf numFmtId="4" fontId="0" fillId="2" borderId="0" xfId="0" applyNumberFormat="1" applyFill="1"/>
    <xf numFmtId="4" fontId="20" fillId="2" borderId="0" xfId="0" applyNumberFormat="1" applyFont="1" applyFill="1"/>
    <xf numFmtId="4" fontId="8" fillId="2" borderId="37" xfId="0" applyNumberFormat="1" applyFont="1" applyFill="1" applyBorder="1" applyAlignment="1">
      <alignment horizontal="center"/>
    </xf>
    <xf numFmtId="0" fontId="22" fillId="2" borderId="21" xfId="0" applyFont="1" applyFill="1" applyBorder="1" applyAlignment="1" applyProtection="1">
      <alignment horizontal="center" vertical="center"/>
    </xf>
    <xf numFmtId="49" fontId="22" fillId="2" borderId="21" xfId="0" applyNumberFormat="1" applyFont="1" applyFill="1" applyBorder="1" applyAlignment="1" applyProtection="1">
      <alignment horizontal="center" vertical="center"/>
    </xf>
    <xf numFmtId="49" fontId="18" fillId="2" borderId="21" xfId="0" applyNumberFormat="1" applyFont="1" applyFill="1" applyBorder="1" applyAlignment="1" applyProtection="1">
      <alignment horizontal="center" vertical="center"/>
    </xf>
    <xf numFmtId="49" fontId="22" fillId="2" borderId="21" xfId="0" applyNumberFormat="1" applyFont="1" applyFill="1" applyBorder="1" applyAlignment="1" applyProtection="1">
      <alignment horizontal="center" wrapText="1"/>
    </xf>
    <xf numFmtId="4" fontId="23" fillId="2" borderId="21" xfId="0" applyNumberFormat="1" applyFont="1" applyFill="1" applyBorder="1" applyAlignment="1" applyProtection="1">
      <alignment horizontal="right"/>
    </xf>
    <xf numFmtId="49" fontId="18" fillId="2" borderId="21" xfId="0" applyNumberFormat="1" applyFont="1" applyFill="1" applyBorder="1" applyAlignment="1" applyProtection="1">
      <alignment horizontal="center"/>
    </xf>
    <xf numFmtId="49" fontId="24" fillId="2" borderId="21" xfId="0" applyNumberFormat="1" applyFont="1" applyFill="1" applyBorder="1" applyAlignment="1" applyProtection="1">
      <alignment horizontal="center" wrapText="1"/>
    </xf>
    <xf numFmtId="49" fontId="20" fillId="2" borderId="21" xfId="0" applyNumberFormat="1" applyFont="1" applyFill="1" applyBorder="1" applyAlignment="1" applyProtection="1">
      <alignment horizontal="center"/>
    </xf>
    <xf numFmtId="4" fontId="25" fillId="2" borderId="21" xfId="0" applyNumberFormat="1" applyFont="1" applyFill="1" applyBorder="1" applyAlignment="1" applyProtection="1">
      <alignment horizontal="right"/>
    </xf>
    <xf numFmtId="49" fontId="18" fillId="2" borderId="21" xfId="0" applyNumberFormat="1" applyFont="1" applyFill="1" applyBorder="1" applyAlignment="1">
      <alignment horizontal="center" wrapText="1"/>
    </xf>
    <xf numFmtId="49" fontId="20" fillId="2" borderId="21" xfId="0" applyNumberFormat="1" applyFont="1" applyFill="1" applyBorder="1" applyAlignment="1" applyProtection="1">
      <alignment horizontal="center" wrapText="1"/>
    </xf>
    <xf numFmtId="49" fontId="18" fillId="2" borderId="21" xfId="0" applyNumberFormat="1" applyFont="1" applyFill="1" applyBorder="1" applyAlignment="1" applyProtection="1">
      <alignment horizontal="center" wrapText="1"/>
    </xf>
    <xf numFmtId="43" fontId="18" fillId="2" borderId="0" xfId="19" applyFont="1" applyFill="1"/>
    <xf numFmtId="43" fontId="18" fillId="2" borderId="0" xfId="0" applyNumberFormat="1" applyFont="1" applyFill="1"/>
    <xf numFmtId="49" fontId="18" fillId="2" borderId="21" xfId="18" applyNumberFormat="1" applyFont="1" applyFill="1" applyBorder="1" applyProtection="1">
      <alignment horizontal="center" vertical="center" shrinkToFit="1"/>
    </xf>
    <xf numFmtId="49" fontId="18" fillId="2" borderId="21" xfId="18" applyNumberFormat="1" applyFont="1" applyFill="1" applyBorder="1" applyAlignment="1" applyProtection="1">
      <alignment horizontal="center" shrinkToFit="1"/>
    </xf>
    <xf numFmtId="0" fontId="18" fillId="2" borderId="21" xfId="0" applyFont="1" applyFill="1" applyBorder="1" applyAlignment="1">
      <alignment horizont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21" xfId="0" applyFont="1" applyFill="1" applyBorder="1" applyAlignment="1" applyProtection="1">
      <alignment horizontal="center" vertical="center"/>
    </xf>
    <xf numFmtId="4" fontId="20" fillId="4" borderId="0" xfId="0" applyNumberFormat="1" applyFont="1" applyFill="1"/>
    <xf numFmtId="0" fontId="20" fillId="4" borderId="0" xfId="0" applyFont="1" applyFill="1"/>
    <xf numFmtId="0" fontId="18" fillId="4" borderId="0" xfId="0" applyFont="1" applyFill="1"/>
    <xf numFmtId="49" fontId="8" fillId="2" borderId="21" xfId="0" applyNumberFormat="1" applyFont="1" applyFill="1" applyBorder="1" applyAlignment="1" applyProtection="1">
      <alignment horizontal="center"/>
    </xf>
    <xf numFmtId="49" fontId="8" fillId="2" borderId="21" xfId="0" applyNumberFormat="1" applyFont="1" applyFill="1" applyBorder="1" applyAlignment="1" applyProtection="1">
      <alignment horizontal="center" wrapText="1"/>
    </xf>
    <xf numFmtId="49" fontId="10" fillId="2" borderId="21" xfId="0" applyNumberFormat="1" applyFont="1" applyFill="1" applyBorder="1" applyAlignment="1" applyProtection="1">
      <alignment horizontal="center"/>
    </xf>
    <xf numFmtId="49" fontId="2" fillId="2" borderId="24" xfId="0" applyNumberFormat="1" applyFont="1" applyFill="1" applyBorder="1" applyAlignment="1" applyProtection="1">
      <alignment horizontal="center"/>
    </xf>
    <xf numFmtId="49" fontId="20" fillId="2" borderId="21" xfId="18" applyNumberFormat="1" applyFont="1" applyFill="1" applyBorder="1" applyAlignment="1" applyProtection="1">
      <alignment horizontal="center" shrinkToFit="1"/>
    </xf>
    <xf numFmtId="0" fontId="18" fillId="2" borderId="21" xfId="0" applyNumberFormat="1" applyFont="1" applyFill="1" applyBorder="1" applyAlignment="1" applyProtection="1">
      <alignment horizontal="center" vertical="center"/>
    </xf>
    <xf numFmtId="0" fontId="18" fillId="2" borderId="21" xfId="0" applyNumberFormat="1" applyFont="1" applyFill="1" applyBorder="1" applyAlignment="1" applyProtection="1">
      <alignment horizontal="center"/>
    </xf>
    <xf numFmtId="0" fontId="18" fillId="2" borderId="0" xfId="0" applyNumberFormat="1" applyFont="1" applyFill="1" applyBorder="1" applyAlignment="1" applyProtection="1">
      <alignment horizontal="left"/>
    </xf>
    <xf numFmtId="0" fontId="18" fillId="2" borderId="0" xfId="0" applyNumberFormat="1" applyFont="1" applyFill="1" applyBorder="1" applyAlignment="1" applyProtection="1"/>
    <xf numFmtId="0" fontId="18" fillId="0" borderId="21" xfId="0" applyFont="1" applyBorder="1" applyAlignment="1">
      <alignment horizontal="center" wrapText="1"/>
    </xf>
    <xf numFmtId="0" fontId="18" fillId="2" borderId="0" xfId="0" applyNumberFormat="1" applyFont="1" applyFill="1" applyBorder="1" applyAlignment="1" applyProtection="1">
      <alignment horizontal="center"/>
    </xf>
    <xf numFmtId="49" fontId="15" fillId="2" borderId="21" xfId="0" applyNumberFormat="1" applyFont="1" applyFill="1" applyBorder="1" applyAlignment="1" applyProtection="1">
      <alignment horizontal="left" wrapText="1"/>
    </xf>
    <xf numFmtId="0" fontId="15" fillId="2" borderId="21" xfId="0" applyFont="1" applyFill="1" applyBorder="1" applyAlignment="1" applyProtection="1">
      <alignment horizontal="center" vertical="center"/>
    </xf>
    <xf numFmtId="49" fontId="28" fillId="2" borderId="21" xfId="0" applyNumberFormat="1" applyFont="1" applyFill="1" applyBorder="1" applyAlignment="1" applyProtection="1">
      <alignment horizontal="left" wrapText="1"/>
    </xf>
    <xf numFmtId="165" fontId="15" fillId="2" borderId="21" xfId="0" applyNumberFormat="1" applyFont="1" applyFill="1" applyBorder="1" applyAlignment="1" applyProtection="1">
      <alignment horizontal="left" wrapText="1"/>
    </xf>
    <xf numFmtId="4" fontId="23" fillId="2" borderId="21" xfId="17" applyNumberFormat="1" applyFont="1" applyFill="1" applyBorder="1" applyAlignment="1" applyProtection="1">
      <alignment horizontal="right" shrinkToFit="1"/>
    </xf>
    <xf numFmtId="4" fontId="25" fillId="2" borderId="21" xfId="17" applyNumberFormat="1" applyFont="1" applyFill="1" applyBorder="1" applyAlignment="1" applyProtection="1">
      <alignment horizontal="right" shrinkToFit="1"/>
    </xf>
    <xf numFmtId="0" fontId="13" fillId="2" borderId="0" xfId="0" applyFont="1" applyFill="1" applyAlignment="1">
      <alignment horizontal="center"/>
    </xf>
    <xf numFmtId="4" fontId="23" fillId="2" borderId="21" xfId="0" applyNumberFormat="1" applyFont="1" applyFill="1" applyBorder="1" applyAlignment="1">
      <alignment wrapText="1"/>
    </xf>
    <xf numFmtId="4" fontId="25" fillId="2" borderId="21" xfId="0" applyNumberFormat="1" applyFont="1" applyFill="1" applyBorder="1" applyAlignment="1">
      <alignment wrapText="1"/>
    </xf>
    <xf numFmtId="4" fontId="7" fillId="2" borderId="35" xfId="4" applyNumberFormat="1" applyFont="1" applyFill="1" applyBorder="1" applyAlignment="1" applyProtection="1">
      <alignment horizontal="center"/>
    </xf>
    <xf numFmtId="4" fontId="7" fillId="2" borderId="47" xfId="12" applyNumberFormat="1" applyFont="1" applyFill="1" applyBorder="1" applyAlignment="1" applyProtection="1">
      <alignment horizontal="center"/>
    </xf>
    <xf numFmtId="166" fontId="7" fillId="2" borderId="47" xfId="19" applyNumberFormat="1" applyFont="1" applyFill="1" applyBorder="1" applyAlignment="1" applyProtection="1">
      <alignment horizontal="center"/>
    </xf>
    <xf numFmtId="166" fontId="6" fillId="2" borderId="43" xfId="19" applyNumberFormat="1" applyFont="1" applyFill="1" applyBorder="1" applyAlignment="1" applyProtection="1">
      <alignment horizontal="center"/>
    </xf>
    <xf numFmtId="4" fontId="6" fillId="2" borderId="47" xfId="12" applyNumberFormat="1" applyFont="1" applyFill="1" applyBorder="1" applyAlignment="1" applyProtection="1">
      <alignment horizontal="center"/>
    </xf>
    <xf numFmtId="166" fontId="6" fillId="2" borderId="49" xfId="19" applyNumberFormat="1" applyFont="1" applyFill="1" applyBorder="1" applyAlignment="1" applyProtection="1">
      <alignment horizontal="center"/>
    </xf>
    <xf numFmtId="4" fontId="6" fillId="2" borderId="49" xfId="12" applyNumberFormat="1" applyFont="1" applyFill="1" applyBorder="1" applyAlignment="1" applyProtection="1">
      <alignment horizontal="center"/>
    </xf>
    <xf numFmtId="4" fontId="7" fillId="2" borderId="51" xfId="12" applyNumberFormat="1" applyFont="1" applyFill="1" applyBorder="1" applyAlignment="1" applyProtection="1">
      <alignment horizontal="center"/>
    </xf>
    <xf numFmtId="4" fontId="7" fillId="2" borderId="52" xfId="12" applyNumberFormat="1" applyFont="1" applyFill="1" applyBorder="1" applyAlignment="1" applyProtection="1">
      <alignment horizontal="center"/>
    </xf>
    <xf numFmtId="4" fontId="7" fillId="2" borderId="49" xfId="12" applyNumberFormat="1" applyFont="1" applyFill="1" applyBorder="1" applyAlignment="1" applyProtection="1">
      <alignment horizontal="center"/>
    </xf>
    <xf numFmtId="4" fontId="8" fillId="2" borderId="25" xfId="0" applyNumberFormat="1" applyFont="1" applyFill="1" applyBorder="1" applyAlignment="1">
      <alignment horizontal="center"/>
    </xf>
    <xf numFmtId="4" fontId="29" fillId="2" borderId="21" xfId="21" applyNumberFormat="1" applyFont="1" applyFill="1" applyBorder="1" applyAlignment="1" applyProtection="1">
      <alignment horizontal="right" shrinkToFit="1"/>
    </xf>
    <xf numFmtId="4" fontId="29" fillId="2" borderId="36" xfId="0" applyNumberFormat="1" applyFont="1" applyFill="1" applyBorder="1" applyAlignment="1">
      <alignment horizontal="right"/>
    </xf>
    <xf numFmtId="4" fontId="23" fillId="2" borderId="21" xfId="17" applyNumberFormat="1" applyFont="1" applyFill="1" applyBorder="1" applyProtection="1">
      <alignment horizontal="right" vertical="center" shrinkToFit="1"/>
    </xf>
    <xf numFmtId="0" fontId="23" fillId="2" borderId="21" xfId="0" applyFont="1" applyFill="1" applyBorder="1" applyAlignment="1" applyProtection="1">
      <alignment horizontal="right"/>
    </xf>
    <xf numFmtId="0" fontId="23" fillId="2" borderId="21" xfId="0" applyFont="1" applyFill="1" applyBorder="1" applyAlignment="1" applyProtection="1"/>
    <xf numFmtId="4" fontId="29" fillId="2" borderId="42" xfId="0" applyNumberFormat="1" applyFont="1" applyFill="1" applyBorder="1" applyAlignment="1">
      <alignment horizontal="right"/>
    </xf>
    <xf numFmtId="4" fontId="23" fillId="2" borderId="24" xfId="0" applyNumberFormat="1" applyFont="1" applyFill="1" applyBorder="1" applyAlignment="1" applyProtection="1">
      <alignment horizontal="right"/>
    </xf>
    <xf numFmtId="4" fontId="29" fillId="2" borderId="21" xfId="0" applyNumberFormat="1" applyFont="1" applyFill="1" applyBorder="1" applyAlignment="1">
      <alignment horizontal="right"/>
    </xf>
    <xf numFmtId="49" fontId="17" fillId="2" borderId="21" xfId="0" applyNumberFormat="1" applyFont="1" applyFill="1" applyBorder="1" applyAlignment="1" applyProtection="1">
      <alignment vertical="center"/>
    </xf>
    <xf numFmtId="49" fontId="17" fillId="2" borderId="21" xfId="0" applyNumberFormat="1" applyFont="1" applyFill="1" applyBorder="1" applyAlignment="1" applyProtection="1">
      <alignment horizontal="center" vertical="center"/>
    </xf>
    <xf numFmtId="0" fontId="7" fillId="2" borderId="43" xfId="8" applyNumberFormat="1" applyFont="1" applyFill="1" applyBorder="1" applyAlignment="1" applyProtection="1">
      <alignment horizontal="center"/>
    </xf>
    <xf numFmtId="4" fontId="6" fillId="2" borderId="54" xfId="12" applyNumberFormat="1" applyFont="1" applyFill="1" applyBorder="1" applyAlignment="1" applyProtection="1">
      <alignment horizontal="center"/>
    </xf>
    <xf numFmtId="4" fontId="6" fillId="2" borderId="55" xfId="12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49" fontId="17" fillId="2" borderId="21" xfId="0" applyNumberFormat="1" applyFont="1" applyFill="1" applyBorder="1" applyAlignment="1" applyProtection="1">
      <alignment horizontal="center" vertical="center" wrapText="1"/>
    </xf>
    <xf numFmtId="49" fontId="17" fillId="2" borderId="21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Alignment="1"/>
    <xf numFmtId="4" fontId="18" fillId="2" borderId="21" xfId="0" applyNumberFormat="1" applyFont="1" applyFill="1" applyBorder="1" applyAlignment="1" applyProtection="1">
      <alignment horizontal="right"/>
    </xf>
    <xf numFmtId="49" fontId="16" fillId="0" borderId="21" xfId="0" applyNumberFormat="1" applyFont="1" applyBorder="1" applyAlignment="1">
      <alignment horizontal="center" wrapText="1"/>
    </xf>
    <xf numFmtId="4" fontId="16" fillId="2" borderId="21" xfId="0" applyNumberFormat="1" applyFont="1" applyFill="1" applyBorder="1" applyAlignment="1">
      <alignment wrapText="1"/>
    </xf>
    <xf numFmtId="4" fontId="17" fillId="2" borderId="21" xfId="0" applyNumberFormat="1" applyFont="1" applyFill="1" applyBorder="1" applyAlignment="1">
      <alignment wrapText="1"/>
    </xf>
    <xf numFmtId="0" fontId="1" fillId="2" borderId="5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49" fontId="2" fillId="2" borderId="5" xfId="0" applyNumberFormat="1" applyFont="1" applyFill="1" applyBorder="1" applyAlignment="1" applyProtection="1">
      <alignment horizontal="left" wrapText="1"/>
    </xf>
    <xf numFmtId="49" fontId="2" fillId="2" borderId="6" xfId="0" applyNumberFormat="1" applyFont="1" applyFill="1" applyBorder="1" applyAlignment="1" applyProtection="1">
      <alignment horizontal="left" wrapText="1"/>
    </xf>
    <xf numFmtId="0" fontId="22" fillId="2" borderId="21" xfId="0" applyFont="1" applyFill="1" applyBorder="1" applyAlignment="1" applyProtection="1">
      <alignment horizontal="center" vertical="center" wrapText="1"/>
    </xf>
    <xf numFmtId="49" fontId="22" fillId="2" borderId="21" xfId="0" applyNumberFormat="1" applyFont="1" applyFill="1" applyBorder="1" applyAlignment="1" applyProtection="1">
      <alignment horizontal="center" vertical="center" wrapText="1"/>
    </xf>
    <xf numFmtId="0" fontId="18" fillId="2" borderId="21" xfId="0" applyNumberFormat="1" applyFont="1" applyFill="1" applyBorder="1" applyAlignment="1" applyProtection="1">
      <alignment horizontal="center" vertical="center" wrapText="1"/>
    </xf>
    <xf numFmtId="0" fontId="15" fillId="2" borderId="21" xfId="0" applyFont="1" applyFill="1" applyBorder="1" applyAlignment="1" applyProtection="1">
      <alignment horizontal="center" vertical="center" wrapText="1"/>
    </xf>
    <xf numFmtId="49" fontId="18" fillId="2" borderId="21" xfId="0" applyNumberFormat="1" applyFont="1" applyFill="1" applyBorder="1" applyAlignment="1" applyProtection="1">
      <alignment horizontal="center" vertical="center" wrapText="1"/>
    </xf>
    <xf numFmtId="49" fontId="17" fillId="2" borderId="21" xfId="0" applyNumberFormat="1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49" fontId="17" fillId="2" borderId="21" xfId="0" applyNumberFormat="1" applyFont="1" applyFill="1" applyBorder="1" applyAlignment="1" applyProtection="1">
      <alignment horizontal="center" vertical="center"/>
    </xf>
    <xf numFmtId="4" fontId="8" fillId="2" borderId="25" xfId="0" applyNumberFormat="1" applyFont="1" applyFill="1" applyBorder="1" applyAlignment="1">
      <alignment horizontal="center"/>
    </xf>
    <xf numFmtId="4" fontId="8" fillId="2" borderId="16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 applyProtection="1">
      <alignment horizontal="right"/>
    </xf>
    <xf numFmtId="0" fontId="5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 wrapText="1"/>
    </xf>
    <xf numFmtId="49" fontId="5" fillId="2" borderId="12" xfId="0" applyNumberFormat="1" applyFont="1" applyFill="1" applyBorder="1" applyAlignment="1">
      <alignment horizontal="center" vertical="center" wrapText="1"/>
    </xf>
    <xf numFmtId="49" fontId="5" fillId="2" borderId="15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16" xfId="0" applyNumberFormat="1" applyFont="1" applyFill="1" applyBorder="1" applyAlignment="1">
      <alignment horizontal="center" vertical="center" wrapText="1"/>
    </xf>
    <xf numFmtId="49" fontId="15" fillId="2" borderId="21" xfId="20" applyNumberFormat="1" applyFont="1" applyFill="1" applyBorder="1" applyAlignment="1" applyProtection="1">
      <alignment horizontal="left" wrapText="1"/>
    </xf>
    <xf numFmtId="49" fontId="18" fillId="2" borderId="21" xfId="20" applyNumberFormat="1" applyFont="1" applyFill="1" applyBorder="1" applyAlignment="1" applyProtection="1">
      <alignment horizontal="center" wrapText="1"/>
    </xf>
    <xf numFmtId="49" fontId="18" fillId="2" borderId="21" xfId="20" applyNumberFormat="1" applyFont="1" applyFill="1" applyBorder="1" applyAlignment="1" applyProtection="1">
      <alignment horizontal="center"/>
    </xf>
    <xf numFmtId="4" fontId="23" fillId="2" borderId="21" xfId="20" applyNumberFormat="1" applyFont="1" applyFill="1" applyBorder="1" applyAlignment="1" applyProtection="1">
      <alignment horizontal="right"/>
    </xf>
    <xf numFmtId="49" fontId="9" fillId="2" borderId="21" xfId="23" applyNumberFormat="1" applyFont="1" applyFill="1" applyBorder="1" applyAlignment="1" applyProtection="1">
      <alignment horizontal="center" shrinkToFit="1"/>
    </xf>
    <xf numFmtId="49" fontId="9" fillId="2" borderId="21" xfId="23" applyNumberFormat="1" applyFont="1" applyFill="1" applyBorder="1" applyAlignment="1" applyProtection="1">
      <alignment horizontal="center" vertical="center" shrinkToFit="1"/>
    </xf>
    <xf numFmtId="49" fontId="15" fillId="2" borderId="21" xfId="0" applyNumberFormat="1" applyFont="1" applyFill="1" applyBorder="1" applyAlignment="1">
      <alignment horizontal="left" wrapText="1"/>
    </xf>
    <xf numFmtId="0" fontId="20" fillId="2" borderId="21" xfId="0" applyFont="1" applyFill="1" applyBorder="1" applyAlignment="1">
      <alignment horizontal="right"/>
    </xf>
    <xf numFmtId="0" fontId="18" fillId="2" borderId="21" xfId="0" applyFont="1" applyFill="1" applyBorder="1" applyAlignment="1">
      <alignment horizontal="right"/>
    </xf>
  </cellXfs>
  <cellStyles count="24">
    <cellStyle name="ex80" xfId="23"/>
    <cellStyle name="ex82" xfId="21"/>
    <cellStyle name="xl103" xfId="11"/>
    <cellStyle name="xl105" xfId="12"/>
    <cellStyle name="xl119" xfId="5"/>
    <cellStyle name="xl120" xfId="9"/>
    <cellStyle name="xl121" xfId="13"/>
    <cellStyle name="xl123" xfId="14"/>
    <cellStyle name="xl126" xfId="10"/>
    <cellStyle name="xl127" xfId="15"/>
    <cellStyle name="xl128" xfId="16"/>
    <cellStyle name="xl133" xfId="8"/>
    <cellStyle name="xl40" xfId="18"/>
    <cellStyle name="xl42" xfId="2"/>
    <cellStyle name="xl43" xfId="6"/>
    <cellStyle name="xl45" xfId="22"/>
    <cellStyle name="xl46" xfId="17"/>
    <cellStyle name="xl50" xfId="3"/>
    <cellStyle name="xl51" xfId="7"/>
    <cellStyle name="xl56" xfId="4"/>
    <cellStyle name="xl89" xfId="1"/>
    <cellStyle name="Обычный" xfId="0" builtinId="0"/>
    <cellStyle name="Обычный 2" xfId="20"/>
    <cellStyle name="Финансовый" xfId="19" builtinId="3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9"/>
  <sheetViews>
    <sheetView showGridLines="0" view="pageBreakPreview" zoomScale="70" zoomScaleNormal="130" zoomScaleSheetLayoutView="70" workbookViewId="0">
      <selection activeCell="J23" sqref="J23"/>
    </sheetView>
  </sheetViews>
  <sheetFormatPr defaultColWidth="9.109375" defaultRowHeight="12.75" customHeight="1" x14ac:dyDescent="0.25"/>
  <cols>
    <col min="1" max="1" width="43.6640625" style="81" customWidth="1"/>
    <col min="2" max="2" width="6.109375" style="71" customWidth="1"/>
    <col min="3" max="3" width="30.5546875" style="70" customWidth="1"/>
    <col min="4" max="4" width="20" style="71" customWidth="1"/>
    <col min="5" max="5" width="15.88671875" style="76" customWidth="1"/>
    <col min="6" max="6" width="18.77734375" style="71" customWidth="1"/>
    <col min="7" max="7" width="14.44140625" style="71" customWidth="1"/>
    <col min="8" max="8" width="13.88671875" style="71" bestFit="1" customWidth="1"/>
    <col min="9" max="16384" width="9.109375" style="71"/>
  </cols>
  <sheetData>
    <row r="1" spans="1:10" ht="12.75" customHeight="1" x14ac:dyDescent="0.3">
      <c r="D1" s="169"/>
      <c r="E1" s="169"/>
    </row>
    <row r="2" spans="1:10" ht="12.75" customHeight="1" x14ac:dyDescent="0.3">
      <c r="D2" s="169"/>
      <c r="E2" s="169"/>
    </row>
    <row r="3" spans="1:10" ht="13.8" x14ac:dyDescent="0.25">
      <c r="A3" s="175"/>
      <c r="B3" s="175"/>
      <c r="C3" s="175"/>
      <c r="D3" s="175"/>
      <c r="E3" s="72"/>
      <c r="F3" s="52"/>
    </row>
    <row r="4" spans="1:10" ht="16.95" customHeight="1" x14ac:dyDescent="0.25">
      <c r="A4" s="175" t="s">
        <v>0</v>
      </c>
      <c r="B4" s="175"/>
      <c r="C4" s="175"/>
      <c r="D4" s="175"/>
      <c r="E4" s="73"/>
      <c r="F4" s="53" t="s">
        <v>1</v>
      </c>
    </row>
    <row r="5" spans="1:10" ht="13.2" x14ac:dyDescent="0.25">
      <c r="A5" s="79"/>
      <c r="B5" s="1"/>
      <c r="C5" s="129"/>
      <c r="D5" s="1"/>
      <c r="E5" s="74" t="s">
        <v>2</v>
      </c>
      <c r="F5" s="54" t="s">
        <v>3</v>
      </c>
    </row>
    <row r="6" spans="1:10" ht="13.2" x14ac:dyDescent="0.25">
      <c r="A6" s="176" t="s">
        <v>919</v>
      </c>
      <c r="B6" s="176"/>
      <c r="C6" s="176"/>
      <c r="D6" s="176"/>
      <c r="E6" s="73" t="s">
        <v>4</v>
      </c>
      <c r="F6" s="55">
        <v>44136</v>
      </c>
    </row>
    <row r="7" spans="1:10" ht="13.2" x14ac:dyDescent="0.25">
      <c r="A7" s="80"/>
      <c r="B7" s="4"/>
      <c r="C7" s="130"/>
      <c r="D7" s="4"/>
      <c r="E7" s="73" t="s">
        <v>6</v>
      </c>
      <c r="F7" s="56" t="s">
        <v>16</v>
      </c>
      <c r="J7" s="71" t="s">
        <v>701</v>
      </c>
    </row>
    <row r="8" spans="1:10" ht="13.2" customHeight="1" x14ac:dyDescent="0.25">
      <c r="A8" s="79" t="s">
        <v>7</v>
      </c>
      <c r="B8" s="177" t="s">
        <v>13</v>
      </c>
      <c r="C8" s="177"/>
      <c r="D8" s="177"/>
      <c r="E8" s="73" t="s">
        <v>8</v>
      </c>
      <c r="F8" s="56" t="s">
        <v>17</v>
      </c>
    </row>
    <row r="9" spans="1:10" ht="13.2" customHeight="1" x14ac:dyDescent="0.25">
      <c r="A9" s="79" t="s">
        <v>9</v>
      </c>
      <c r="B9" s="178" t="s">
        <v>14</v>
      </c>
      <c r="C9" s="178"/>
      <c r="D9" s="178"/>
      <c r="E9" s="73" t="s">
        <v>10</v>
      </c>
      <c r="F9" s="58" t="s">
        <v>18</v>
      </c>
    </row>
    <row r="10" spans="1:10" ht="13.2" x14ac:dyDescent="0.25">
      <c r="A10" s="79" t="s">
        <v>935</v>
      </c>
      <c r="B10" s="57"/>
      <c r="C10" s="129"/>
      <c r="D10" s="59"/>
      <c r="E10" s="73"/>
      <c r="F10" s="60"/>
    </row>
    <row r="11" spans="1:10" ht="13.2" x14ac:dyDescent="0.25">
      <c r="A11" s="79" t="s">
        <v>15</v>
      </c>
      <c r="B11" s="57"/>
      <c r="C11" s="129"/>
      <c r="D11" s="59" t="s">
        <v>701</v>
      </c>
      <c r="E11" s="73" t="s">
        <v>11</v>
      </c>
      <c r="F11" s="61" t="s">
        <v>12</v>
      </c>
    </row>
    <row r="12" spans="1:10" ht="20.25" customHeight="1" x14ac:dyDescent="0.25">
      <c r="A12" s="174" t="s">
        <v>19</v>
      </c>
      <c r="B12" s="174"/>
      <c r="C12" s="174"/>
      <c r="D12" s="174"/>
      <c r="E12" s="75"/>
      <c r="F12" s="62"/>
    </row>
    <row r="13" spans="1:10" ht="4.2" customHeight="1" x14ac:dyDescent="0.25">
      <c r="A13" s="182" t="s">
        <v>20</v>
      </c>
      <c r="B13" s="179" t="s">
        <v>21</v>
      </c>
      <c r="C13" s="181" t="s">
        <v>22</v>
      </c>
      <c r="D13" s="180" t="s">
        <v>23</v>
      </c>
      <c r="E13" s="183" t="s">
        <v>24</v>
      </c>
      <c r="F13" s="180" t="s">
        <v>25</v>
      </c>
    </row>
    <row r="14" spans="1:10" ht="3.6" customHeight="1" x14ac:dyDescent="0.25">
      <c r="A14" s="182"/>
      <c r="B14" s="179"/>
      <c r="C14" s="181"/>
      <c r="D14" s="180"/>
      <c r="E14" s="183"/>
      <c r="F14" s="180"/>
    </row>
    <row r="15" spans="1:10" ht="3" customHeight="1" x14ac:dyDescent="0.25">
      <c r="A15" s="182"/>
      <c r="B15" s="179"/>
      <c r="C15" s="181"/>
      <c r="D15" s="180"/>
      <c r="E15" s="183"/>
      <c r="F15" s="180"/>
    </row>
    <row r="16" spans="1:10" ht="3" customHeight="1" x14ac:dyDescent="0.25">
      <c r="A16" s="182"/>
      <c r="B16" s="179"/>
      <c r="C16" s="181"/>
      <c r="D16" s="180"/>
      <c r="E16" s="183"/>
      <c r="F16" s="180"/>
    </row>
    <row r="17" spans="1:8" ht="3" customHeight="1" x14ac:dyDescent="0.25">
      <c r="A17" s="182"/>
      <c r="B17" s="179"/>
      <c r="C17" s="181"/>
      <c r="D17" s="180"/>
      <c r="E17" s="183"/>
      <c r="F17" s="180"/>
    </row>
    <row r="18" spans="1:8" ht="3" customHeight="1" x14ac:dyDescent="0.25">
      <c r="A18" s="182"/>
      <c r="B18" s="179"/>
      <c r="C18" s="181"/>
      <c r="D18" s="180"/>
      <c r="E18" s="183"/>
      <c r="F18" s="180"/>
    </row>
    <row r="19" spans="1:8" ht="23.4" customHeight="1" x14ac:dyDescent="0.25">
      <c r="A19" s="182"/>
      <c r="B19" s="179"/>
      <c r="C19" s="181"/>
      <c r="D19" s="180"/>
      <c r="E19" s="183"/>
      <c r="F19" s="180"/>
    </row>
    <row r="20" spans="1:8" ht="12.6" customHeight="1" x14ac:dyDescent="0.25">
      <c r="A20" s="134">
        <v>1</v>
      </c>
      <c r="B20" s="100">
        <v>2</v>
      </c>
      <c r="C20" s="127">
        <v>3</v>
      </c>
      <c r="D20" s="101" t="s">
        <v>26</v>
      </c>
      <c r="E20" s="102" t="s">
        <v>27</v>
      </c>
      <c r="F20" s="101" t="s">
        <v>28</v>
      </c>
    </row>
    <row r="21" spans="1:8" ht="24.6" customHeight="1" x14ac:dyDescent="0.25">
      <c r="A21" s="133" t="s">
        <v>29</v>
      </c>
      <c r="B21" s="103" t="s">
        <v>30</v>
      </c>
      <c r="C21" s="128" t="s">
        <v>31</v>
      </c>
      <c r="D21" s="104">
        <v>844520919.86000001</v>
      </c>
      <c r="E21" s="104">
        <f>E23+E174</f>
        <v>689526006.98000002</v>
      </c>
      <c r="F21" s="104">
        <f>D21-E21</f>
        <v>154994912.88</v>
      </c>
      <c r="G21" s="77"/>
      <c r="H21" s="77"/>
    </row>
    <row r="22" spans="1:8" ht="14.4" customHeight="1" x14ac:dyDescent="0.25">
      <c r="A22" s="133" t="s">
        <v>32</v>
      </c>
      <c r="B22" s="103"/>
      <c r="C22" s="105"/>
      <c r="D22" s="104"/>
      <c r="E22" s="104"/>
      <c r="F22" s="104"/>
    </row>
    <row r="23" spans="1:8" s="78" customFormat="1" ht="15" customHeight="1" x14ac:dyDescent="0.25">
      <c r="A23" s="135" t="s">
        <v>33</v>
      </c>
      <c r="B23" s="106" t="s">
        <v>30</v>
      </c>
      <c r="C23" s="107" t="s">
        <v>34</v>
      </c>
      <c r="D23" s="213" t="s">
        <v>40</v>
      </c>
      <c r="E23" s="108">
        <f>E24++E42+E64+E76+E83+E99+E105+E113+E120+E124+E36+E169</f>
        <v>185395146.05000001</v>
      </c>
      <c r="F23" s="108" t="str">
        <f>IF(OR(D26="-",IF(E23="-",0,E23)&gt;=IF(D26="-",0,D26)),"-",IF(D26="-",0,D26)-IF(E23="-",0,E23))</f>
        <v>-</v>
      </c>
      <c r="G23" s="98"/>
      <c r="H23" s="98"/>
    </row>
    <row r="24" spans="1:8" s="78" customFormat="1" ht="12.75" customHeight="1" x14ac:dyDescent="0.25">
      <c r="A24" s="135" t="s">
        <v>35</v>
      </c>
      <c r="B24" s="106" t="s">
        <v>30</v>
      </c>
      <c r="C24" s="107" t="s">
        <v>36</v>
      </c>
      <c r="D24" s="213" t="s">
        <v>40</v>
      </c>
      <c r="E24" s="108">
        <f>E25</f>
        <v>133440413.42</v>
      </c>
      <c r="F24" s="108" t="str">
        <f>IF(OR(D27="-",IF(E24="-",0,E24)&gt;=IF(D27="-",0,D27)),"-",IF(D27="-",0,D27)-IF(E24="-",0,E24))</f>
        <v>-</v>
      </c>
    </row>
    <row r="25" spans="1:8" ht="17.399999999999999" customHeight="1" x14ac:dyDescent="0.25">
      <c r="A25" s="133" t="s">
        <v>37</v>
      </c>
      <c r="B25" s="103" t="s">
        <v>30</v>
      </c>
      <c r="C25" s="105" t="s">
        <v>785</v>
      </c>
      <c r="D25" s="214" t="s">
        <v>40</v>
      </c>
      <c r="E25" s="104">
        <f>E26+E33+E30+E31+E32+E34+E35</f>
        <v>133440413.42</v>
      </c>
      <c r="F25" s="108" t="str">
        <f>IF(OR(D28="-",IF(E25="-",0,E25)&gt;=IF(D28="-",0,D28)),"-",IF(D28="-",0,D28)-IF(E25="-",0,E25))</f>
        <v>-</v>
      </c>
    </row>
    <row r="26" spans="1:8" ht="58.2" customHeight="1" x14ac:dyDescent="0.25">
      <c r="A26" s="133" t="s">
        <v>783</v>
      </c>
      <c r="B26" s="103" t="s">
        <v>30</v>
      </c>
      <c r="C26" s="105" t="s">
        <v>784</v>
      </c>
      <c r="D26" s="108" t="s">
        <v>40</v>
      </c>
      <c r="E26" s="104">
        <f>E27++E28+E29</f>
        <v>133014036.92</v>
      </c>
      <c r="F26" s="108" t="str">
        <f t="shared" ref="F26:F89" si="0">IF(OR(D29="-",IF(E26="-",0,E26)&gt;=IF(D29="-",0,D29)),"-",IF(D29="-",0,D29)-IF(E26="-",0,E26))</f>
        <v>-</v>
      </c>
    </row>
    <row r="27" spans="1:8" ht="78.599999999999994" customHeight="1" x14ac:dyDescent="0.25">
      <c r="A27" s="136" t="s">
        <v>38</v>
      </c>
      <c r="B27" s="103" t="s">
        <v>30</v>
      </c>
      <c r="C27" s="105" t="s">
        <v>39</v>
      </c>
      <c r="D27" s="108" t="s">
        <v>40</v>
      </c>
      <c r="E27" s="140">
        <v>132661781.43000001</v>
      </c>
      <c r="F27" s="108" t="str">
        <f t="shared" si="0"/>
        <v>-</v>
      </c>
    </row>
    <row r="28" spans="1:8" ht="66" customHeight="1" x14ac:dyDescent="0.25">
      <c r="A28" s="136" t="s">
        <v>41</v>
      </c>
      <c r="B28" s="103" t="s">
        <v>30</v>
      </c>
      <c r="C28" s="105" t="s">
        <v>42</v>
      </c>
      <c r="D28" s="108" t="s">
        <v>40</v>
      </c>
      <c r="E28" s="140">
        <v>164557.82</v>
      </c>
      <c r="F28" s="108" t="str">
        <f t="shared" si="0"/>
        <v>-</v>
      </c>
    </row>
    <row r="29" spans="1:8" ht="80.400000000000006" customHeight="1" x14ac:dyDescent="0.25">
      <c r="A29" s="136" t="s">
        <v>43</v>
      </c>
      <c r="B29" s="103" t="s">
        <v>30</v>
      </c>
      <c r="C29" s="105" t="s">
        <v>44</v>
      </c>
      <c r="D29" s="108" t="s">
        <v>40</v>
      </c>
      <c r="E29" s="140">
        <v>187697.67</v>
      </c>
      <c r="F29" s="108" t="str">
        <f t="shared" si="0"/>
        <v>-</v>
      </c>
    </row>
    <row r="30" spans="1:8" ht="99" customHeight="1" x14ac:dyDescent="0.25">
      <c r="A30" s="136" t="s">
        <v>45</v>
      </c>
      <c r="B30" s="103" t="s">
        <v>30</v>
      </c>
      <c r="C30" s="105" t="s">
        <v>46</v>
      </c>
      <c r="D30" s="108" t="s">
        <v>40</v>
      </c>
      <c r="E30" s="140">
        <v>93304.25</v>
      </c>
      <c r="F30" s="108" t="str">
        <f t="shared" si="0"/>
        <v>-</v>
      </c>
    </row>
    <row r="31" spans="1:8" ht="87.6" customHeight="1" x14ac:dyDescent="0.25">
      <c r="A31" s="136" t="s">
        <v>47</v>
      </c>
      <c r="B31" s="103" t="s">
        <v>30</v>
      </c>
      <c r="C31" s="105" t="s">
        <v>48</v>
      </c>
      <c r="D31" s="108" t="s">
        <v>40</v>
      </c>
      <c r="E31" s="140">
        <v>4664.67</v>
      </c>
      <c r="F31" s="108" t="str">
        <f t="shared" si="0"/>
        <v>-</v>
      </c>
    </row>
    <row r="32" spans="1:8" ht="103.2" customHeight="1" x14ac:dyDescent="0.25">
      <c r="A32" s="136" t="s">
        <v>49</v>
      </c>
      <c r="B32" s="103" t="s">
        <v>30</v>
      </c>
      <c r="C32" s="105" t="s">
        <v>50</v>
      </c>
      <c r="D32" s="108" t="s">
        <v>40</v>
      </c>
      <c r="E32" s="140">
        <v>1429.55</v>
      </c>
      <c r="F32" s="108" t="str">
        <f t="shared" si="0"/>
        <v>-</v>
      </c>
    </row>
    <row r="33" spans="1:6" ht="55.8" customHeight="1" x14ac:dyDescent="0.25">
      <c r="A33" s="136" t="s">
        <v>51</v>
      </c>
      <c r="B33" s="103" t="s">
        <v>30</v>
      </c>
      <c r="C33" s="105" t="s">
        <v>52</v>
      </c>
      <c r="D33" s="108" t="s">
        <v>40</v>
      </c>
      <c r="E33" s="140">
        <v>322116.28999999998</v>
      </c>
      <c r="F33" s="108" t="str">
        <f t="shared" si="0"/>
        <v>-</v>
      </c>
    </row>
    <row r="34" spans="1:6" ht="51.6" customHeight="1" x14ac:dyDescent="0.25">
      <c r="A34" s="133" t="s">
        <v>53</v>
      </c>
      <c r="B34" s="103" t="s">
        <v>30</v>
      </c>
      <c r="C34" s="105" t="s">
        <v>54</v>
      </c>
      <c r="D34" s="108" t="s">
        <v>40</v>
      </c>
      <c r="E34" s="140">
        <v>2581.7399999999998</v>
      </c>
      <c r="F34" s="108" t="str">
        <f t="shared" si="0"/>
        <v>-</v>
      </c>
    </row>
    <row r="35" spans="1:6" ht="57.6" customHeight="1" x14ac:dyDescent="0.25">
      <c r="A35" s="133" t="s">
        <v>55</v>
      </c>
      <c r="B35" s="103" t="s">
        <v>30</v>
      </c>
      <c r="C35" s="105" t="s">
        <v>56</v>
      </c>
      <c r="D35" s="108" t="s">
        <v>40</v>
      </c>
      <c r="E35" s="140">
        <v>2280</v>
      </c>
      <c r="F35" s="108" t="str">
        <f t="shared" si="0"/>
        <v>-</v>
      </c>
    </row>
    <row r="36" spans="1:6" s="78" customFormat="1" ht="27" customHeight="1" x14ac:dyDescent="0.25">
      <c r="A36" s="135" t="s">
        <v>57</v>
      </c>
      <c r="B36" s="106" t="s">
        <v>30</v>
      </c>
      <c r="C36" s="107" t="s">
        <v>648</v>
      </c>
      <c r="D36" s="108" t="s">
        <v>40</v>
      </c>
      <c r="E36" s="108">
        <f>E37</f>
        <v>6049129.6899999995</v>
      </c>
      <c r="F36" s="108" t="str">
        <f t="shared" si="0"/>
        <v>-</v>
      </c>
    </row>
    <row r="37" spans="1:6" s="78" customFormat="1" ht="31.2" customHeight="1" x14ac:dyDescent="0.25">
      <c r="A37" s="133" t="s">
        <v>58</v>
      </c>
      <c r="B37" s="103" t="s">
        <v>30</v>
      </c>
      <c r="C37" s="105" t="s">
        <v>697</v>
      </c>
      <c r="D37" s="108" t="s">
        <v>40</v>
      </c>
      <c r="E37" s="104">
        <f>E38+E39+E40+E41</f>
        <v>6049129.6899999995</v>
      </c>
      <c r="F37" s="108" t="str">
        <f t="shared" si="0"/>
        <v>-</v>
      </c>
    </row>
    <row r="38" spans="1:6" ht="87.6" customHeight="1" x14ac:dyDescent="0.25">
      <c r="A38" s="133" t="s">
        <v>59</v>
      </c>
      <c r="B38" s="103" t="s">
        <v>30</v>
      </c>
      <c r="C38" s="114" t="s">
        <v>60</v>
      </c>
      <c r="D38" s="108" t="s">
        <v>40</v>
      </c>
      <c r="E38" s="140">
        <v>2783603.36</v>
      </c>
      <c r="F38" s="108" t="str">
        <f t="shared" si="0"/>
        <v>-</v>
      </c>
    </row>
    <row r="39" spans="1:6" ht="99" customHeight="1" x14ac:dyDescent="0.25">
      <c r="A39" s="133" t="s">
        <v>61</v>
      </c>
      <c r="B39" s="103" t="s">
        <v>30</v>
      </c>
      <c r="C39" s="114" t="s">
        <v>62</v>
      </c>
      <c r="D39" s="108" t="s">
        <v>40</v>
      </c>
      <c r="E39" s="140">
        <v>19573.54</v>
      </c>
      <c r="F39" s="108" t="str">
        <f t="shared" si="0"/>
        <v>-</v>
      </c>
    </row>
    <row r="40" spans="1:6" ht="84" customHeight="1" x14ac:dyDescent="0.25">
      <c r="A40" s="136" t="s">
        <v>63</v>
      </c>
      <c r="B40" s="103" t="s">
        <v>30</v>
      </c>
      <c r="C40" s="114" t="s">
        <v>64</v>
      </c>
      <c r="D40" s="108" t="s">
        <v>40</v>
      </c>
      <c r="E40" s="140">
        <v>3745760.78</v>
      </c>
      <c r="F40" s="108" t="str">
        <f t="shared" si="0"/>
        <v>-</v>
      </c>
    </row>
    <row r="41" spans="1:6" ht="82.8" customHeight="1" x14ac:dyDescent="0.25">
      <c r="A41" s="136" t="s">
        <v>65</v>
      </c>
      <c r="B41" s="103" t="s">
        <v>30</v>
      </c>
      <c r="C41" s="114" t="s">
        <v>66</v>
      </c>
      <c r="D41" s="108" t="s">
        <v>40</v>
      </c>
      <c r="E41" s="140">
        <v>-499807.99</v>
      </c>
      <c r="F41" s="108" t="str">
        <f t="shared" si="0"/>
        <v>-</v>
      </c>
    </row>
    <row r="42" spans="1:6" s="78" customFormat="1" ht="16.2" customHeight="1" x14ac:dyDescent="0.25">
      <c r="A42" s="135" t="s">
        <v>67</v>
      </c>
      <c r="B42" s="106" t="s">
        <v>30</v>
      </c>
      <c r="C42" s="107" t="s">
        <v>647</v>
      </c>
      <c r="D42" s="108" t="s">
        <v>40</v>
      </c>
      <c r="E42" s="108">
        <f>E43+E53+E58+E61</f>
        <v>8160593.1799999997</v>
      </c>
      <c r="F42" s="108" t="str">
        <f t="shared" si="0"/>
        <v>-</v>
      </c>
    </row>
    <row r="43" spans="1:6" s="78" customFormat="1" ht="28.5" customHeight="1" x14ac:dyDescent="0.25">
      <c r="A43" s="206" t="s">
        <v>715</v>
      </c>
      <c r="B43" s="207" t="s">
        <v>30</v>
      </c>
      <c r="C43" s="208" t="s">
        <v>716</v>
      </c>
      <c r="D43" s="108" t="s">
        <v>40</v>
      </c>
      <c r="E43" s="209">
        <f>E44+E49</f>
        <v>3408217.76</v>
      </c>
      <c r="F43" s="108" t="str">
        <f t="shared" si="0"/>
        <v>-</v>
      </c>
    </row>
    <row r="44" spans="1:6" s="78" customFormat="1" ht="29.4" customHeight="1" x14ac:dyDescent="0.25">
      <c r="A44" s="133" t="s">
        <v>68</v>
      </c>
      <c r="B44" s="103" t="s">
        <v>30</v>
      </c>
      <c r="C44" s="105" t="s">
        <v>696</v>
      </c>
      <c r="D44" s="108" t="s">
        <v>40</v>
      </c>
      <c r="E44" s="104">
        <f>E45+E46+E47+E48</f>
        <v>2754134.4299999997</v>
      </c>
      <c r="F44" s="108" t="str">
        <f t="shared" si="0"/>
        <v>-</v>
      </c>
    </row>
    <row r="45" spans="1:6" ht="48.6" customHeight="1" x14ac:dyDescent="0.25">
      <c r="A45" s="133" t="s">
        <v>659</v>
      </c>
      <c r="B45" s="103" t="s">
        <v>30</v>
      </c>
      <c r="C45" s="114" t="s">
        <v>658</v>
      </c>
      <c r="D45" s="108" t="s">
        <v>40</v>
      </c>
      <c r="E45" s="140">
        <v>2690896.03</v>
      </c>
      <c r="F45" s="108" t="str">
        <f t="shared" si="0"/>
        <v>-</v>
      </c>
    </row>
    <row r="46" spans="1:6" ht="36" customHeight="1" x14ac:dyDescent="0.25">
      <c r="A46" s="133" t="s">
        <v>718</v>
      </c>
      <c r="B46" s="103" t="s">
        <v>30</v>
      </c>
      <c r="C46" s="114" t="s">
        <v>717</v>
      </c>
      <c r="D46" s="108" t="s">
        <v>40</v>
      </c>
      <c r="E46" s="140">
        <v>59687.96</v>
      </c>
      <c r="F46" s="108" t="str">
        <f t="shared" si="0"/>
        <v>-</v>
      </c>
    </row>
    <row r="47" spans="1:6" ht="24.6" customHeight="1" x14ac:dyDescent="0.25">
      <c r="A47" s="133" t="s">
        <v>68</v>
      </c>
      <c r="B47" s="103" t="s">
        <v>30</v>
      </c>
      <c r="C47" s="109" t="s">
        <v>863</v>
      </c>
      <c r="D47" s="108" t="s">
        <v>40</v>
      </c>
      <c r="E47" s="140">
        <v>500</v>
      </c>
      <c r="F47" s="108" t="str">
        <f t="shared" si="0"/>
        <v>-</v>
      </c>
    </row>
    <row r="48" spans="1:6" ht="36.6" customHeight="1" x14ac:dyDescent="0.25">
      <c r="A48" s="133" t="s">
        <v>876</v>
      </c>
      <c r="B48" s="103" t="s">
        <v>30</v>
      </c>
      <c r="C48" s="109" t="s">
        <v>864</v>
      </c>
      <c r="D48" s="108" t="s">
        <v>40</v>
      </c>
      <c r="E48" s="140">
        <v>3050.44</v>
      </c>
      <c r="F48" s="108" t="str">
        <f t="shared" si="0"/>
        <v>-</v>
      </c>
    </row>
    <row r="49" spans="1:6" ht="40.5" customHeight="1" x14ac:dyDescent="0.25">
      <c r="A49" s="133" t="s">
        <v>720</v>
      </c>
      <c r="B49" s="103" t="s">
        <v>30</v>
      </c>
      <c r="C49" s="105" t="s">
        <v>719</v>
      </c>
      <c r="D49" s="108" t="s">
        <v>40</v>
      </c>
      <c r="E49" s="137">
        <f>E50+E51+E52</f>
        <v>654083.33000000007</v>
      </c>
      <c r="F49" s="108" t="str">
        <f t="shared" si="0"/>
        <v>-</v>
      </c>
    </row>
    <row r="50" spans="1:6" ht="66.599999999999994" customHeight="1" x14ac:dyDescent="0.25">
      <c r="A50" s="133" t="s">
        <v>722</v>
      </c>
      <c r="B50" s="103" t="s">
        <v>30</v>
      </c>
      <c r="C50" s="105" t="s">
        <v>721</v>
      </c>
      <c r="D50" s="108" t="s">
        <v>40</v>
      </c>
      <c r="E50" s="140">
        <v>627670.53</v>
      </c>
      <c r="F50" s="108" t="str">
        <f t="shared" si="0"/>
        <v>-</v>
      </c>
    </row>
    <row r="51" spans="1:6" ht="55.2" customHeight="1" x14ac:dyDescent="0.25">
      <c r="A51" s="133" t="s">
        <v>724</v>
      </c>
      <c r="B51" s="103" t="s">
        <v>30</v>
      </c>
      <c r="C51" s="105" t="s">
        <v>723</v>
      </c>
      <c r="D51" s="108" t="s">
        <v>40</v>
      </c>
      <c r="E51" s="140">
        <v>26423.67</v>
      </c>
      <c r="F51" s="108" t="str">
        <f t="shared" si="0"/>
        <v>-</v>
      </c>
    </row>
    <row r="52" spans="1:6" ht="66" customHeight="1" x14ac:dyDescent="0.25">
      <c r="A52" s="133" t="s">
        <v>810</v>
      </c>
      <c r="B52" s="103" t="s">
        <v>30</v>
      </c>
      <c r="C52" s="210" t="s">
        <v>809</v>
      </c>
      <c r="D52" s="108" t="s">
        <v>40</v>
      </c>
      <c r="E52" s="153">
        <v>-10.87</v>
      </c>
      <c r="F52" s="108" t="str">
        <f t="shared" si="0"/>
        <v>-</v>
      </c>
    </row>
    <row r="53" spans="1:6" ht="30" customHeight="1" x14ac:dyDescent="0.25">
      <c r="A53" s="133" t="s">
        <v>69</v>
      </c>
      <c r="B53" s="103" t="s">
        <v>30</v>
      </c>
      <c r="C53" s="114" t="s">
        <v>695</v>
      </c>
      <c r="D53" s="108" t="s">
        <v>40</v>
      </c>
      <c r="E53" s="137">
        <f>E54+E55+E56+E57</f>
        <v>4643839.1899999995</v>
      </c>
      <c r="F53" s="108" t="str">
        <f t="shared" si="0"/>
        <v>-</v>
      </c>
    </row>
    <row r="54" spans="1:6" ht="51" customHeight="1" x14ac:dyDescent="0.25">
      <c r="A54" s="133" t="s">
        <v>70</v>
      </c>
      <c r="B54" s="103" t="s">
        <v>30</v>
      </c>
      <c r="C54" s="114" t="s">
        <v>71</v>
      </c>
      <c r="D54" s="108" t="s">
        <v>40</v>
      </c>
      <c r="E54" s="140">
        <v>4616821.6900000004</v>
      </c>
      <c r="F54" s="108" t="str">
        <f t="shared" si="0"/>
        <v>-</v>
      </c>
    </row>
    <row r="55" spans="1:6" ht="27" customHeight="1" x14ac:dyDescent="0.25">
      <c r="A55" s="133" t="s">
        <v>72</v>
      </c>
      <c r="B55" s="103" t="s">
        <v>30</v>
      </c>
      <c r="C55" s="114" t="s">
        <v>73</v>
      </c>
      <c r="D55" s="108" t="s">
        <v>40</v>
      </c>
      <c r="E55" s="140">
        <v>14431.77</v>
      </c>
      <c r="F55" s="108" t="str">
        <f t="shared" si="0"/>
        <v>-</v>
      </c>
    </row>
    <row r="56" spans="1:6" ht="45" customHeight="1" x14ac:dyDescent="0.25">
      <c r="A56" s="133" t="s">
        <v>726</v>
      </c>
      <c r="B56" s="103" t="s">
        <v>30</v>
      </c>
      <c r="C56" s="114" t="s">
        <v>725</v>
      </c>
      <c r="D56" s="108" t="s">
        <v>40</v>
      </c>
      <c r="E56" s="140">
        <v>5440.93</v>
      </c>
      <c r="F56" s="108" t="str">
        <f t="shared" si="0"/>
        <v>-</v>
      </c>
    </row>
    <row r="57" spans="1:6" ht="39" customHeight="1" x14ac:dyDescent="0.25">
      <c r="A57" s="133" t="s">
        <v>811</v>
      </c>
      <c r="B57" s="103" t="s">
        <v>30</v>
      </c>
      <c r="C57" s="211" t="s">
        <v>808</v>
      </c>
      <c r="D57" s="108" t="s">
        <v>40</v>
      </c>
      <c r="E57" s="140">
        <v>7144.8</v>
      </c>
      <c r="F57" s="108" t="str">
        <f t="shared" si="0"/>
        <v>-</v>
      </c>
    </row>
    <row r="58" spans="1:6" ht="16.8" customHeight="1" x14ac:dyDescent="0.25">
      <c r="A58" s="133" t="s">
        <v>789</v>
      </c>
      <c r="B58" s="103" t="s">
        <v>30</v>
      </c>
      <c r="C58" s="105" t="s">
        <v>790</v>
      </c>
      <c r="D58" s="108" t="s">
        <v>40</v>
      </c>
      <c r="E58" s="137">
        <f>E59</f>
        <v>59247</v>
      </c>
      <c r="F58" s="108" t="str">
        <f t="shared" si="0"/>
        <v>-</v>
      </c>
    </row>
    <row r="59" spans="1:6" ht="18.600000000000001" customHeight="1" x14ac:dyDescent="0.25">
      <c r="A59" s="133" t="s">
        <v>789</v>
      </c>
      <c r="B59" s="103" t="s">
        <v>30</v>
      </c>
      <c r="C59" s="105" t="s">
        <v>791</v>
      </c>
      <c r="D59" s="108" t="s">
        <v>40</v>
      </c>
      <c r="E59" s="137">
        <f>E60</f>
        <v>59247</v>
      </c>
      <c r="F59" s="108" t="str">
        <f t="shared" si="0"/>
        <v>-</v>
      </c>
    </row>
    <row r="60" spans="1:6" ht="36.6" customHeight="1" x14ac:dyDescent="0.25">
      <c r="A60" s="133" t="s">
        <v>788</v>
      </c>
      <c r="B60" s="103" t="s">
        <v>30</v>
      </c>
      <c r="C60" s="210" t="s">
        <v>807</v>
      </c>
      <c r="D60" s="108" t="s">
        <v>40</v>
      </c>
      <c r="E60" s="140">
        <v>59247</v>
      </c>
      <c r="F60" s="108" t="str">
        <f t="shared" si="0"/>
        <v>-</v>
      </c>
    </row>
    <row r="61" spans="1:6" ht="30.6" customHeight="1" x14ac:dyDescent="0.25">
      <c r="A61" s="133" t="s">
        <v>74</v>
      </c>
      <c r="B61" s="103" t="s">
        <v>30</v>
      </c>
      <c r="C61" s="114" t="s">
        <v>694</v>
      </c>
      <c r="D61" s="108" t="s">
        <v>40</v>
      </c>
      <c r="E61" s="137">
        <f>E62+E63</f>
        <v>49289.23</v>
      </c>
      <c r="F61" s="108" t="str">
        <f t="shared" si="0"/>
        <v>-</v>
      </c>
    </row>
    <row r="62" spans="1:6" ht="44.4" customHeight="1" x14ac:dyDescent="0.25">
      <c r="A62" s="133" t="s">
        <v>75</v>
      </c>
      <c r="B62" s="103" t="s">
        <v>30</v>
      </c>
      <c r="C62" s="114" t="s">
        <v>76</v>
      </c>
      <c r="D62" s="108" t="s">
        <v>40</v>
      </c>
      <c r="E62" s="140">
        <v>49229</v>
      </c>
      <c r="F62" s="108" t="str">
        <f t="shared" si="0"/>
        <v>-</v>
      </c>
    </row>
    <row r="63" spans="1:6" ht="37.799999999999997" customHeight="1" x14ac:dyDescent="0.25">
      <c r="A63" s="133" t="s">
        <v>660</v>
      </c>
      <c r="B63" s="103" t="s">
        <v>30</v>
      </c>
      <c r="C63" s="114" t="s">
        <v>657</v>
      </c>
      <c r="D63" s="108" t="s">
        <v>40</v>
      </c>
      <c r="E63" s="140">
        <v>60.23</v>
      </c>
      <c r="F63" s="108" t="str">
        <f t="shared" si="0"/>
        <v>-</v>
      </c>
    </row>
    <row r="64" spans="1:6" s="78" customFormat="1" ht="17.399999999999999" customHeight="1" x14ac:dyDescent="0.25">
      <c r="A64" s="135" t="s">
        <v>77</v>
      </c>
      <c r="B64" s="106" t="s">
        <v>30</v>
      </c>
      <c r="C64" s="107" t="s">
        <v>646</v>
      </c>
      <c r="D64" s="108" t="s">
        <v>40</v>
      </c>
      <c r="E64" s="108">
        <f>E65+E68</f>
        <v>2189032.81</v>
      </c>
      <c r="F64" s="108" t="str">
        <f t="shared" si="0"/>
        <v>-</v>
      </c>
    </row>
    <row r="65" spans="1:6" s="78" customFormat="1" ht="21.6" customHeight="1" x14ac:dyDescent="0.25">
      <c r="A65" s="133" t="s">
        <v>78</v>
      </c>
      <c r="B65" s="103" t="s">
        <v>30</v>
      </c>
      <c r="C65" s="105" t="s">
        <v>693</v>
      </c>
      <c r="D65" s="108" t="s">
        <v>40</v>
      </c>
      <c r="E65" s="104">
        <f>E66+E67</f>
        <v>918361.86</v>
      </c>
      <c r="F65" s="108" t="str">
        <f t="shared" si="0"/>
        <v>-</v>
      </c>
    </row>
    <row r="66" spans="1:6" ht="58.2" customHeight="1" x14ac:dyDescent="0.25">
      <c r="A66" s="133" t="s">
        <v>79</v>
      </c>
      <c r="B66" s="103" t="s">
        <v>30</v>
      </c>
      <c r="C66" s="114" t="s">
        <v>80</v>
      </c>
      <c r="D66" s="108" t="s">
        <v>40</v>
      </c>
      <c r="E66" s="172">
        <v>893776.77</v>
      </c>
      <c r="F66" s="108" t="str">
        <f t="shared" si="0"/>
        <v>-</v>
      </c>
    </row>
    <row r="67" spans="1:6" ht="34.200000000000003" customHeight="1" x14ac:dyDescent="0.25">
      <c r="A67" s="133" t="s">
        <v>81</v>
      </c>
      <c r="B67" s="103" t="s">
        <v>30</v>
      </c>
      <c r="C67" s="114" t="s">
        <v>82</v>
      </c>
      <c r="D67" s="108" t="s">
        <v>40</v>
      </c>
      <c r="E67" s="140">
        <v>24585.09</v>
      </c>
      <c r="F67" s="108" t="str">
        <f t="shared" si="0"/>
        <v>-</v>
      </c>
    </row>
    <row r="68" spans="1:6" ht="15.75" customHeight="1" x14ac:dyDescent="0.25">
      <c r="A68" s="133" t="s">
        <v>728</v>
      </c>
      <c r="B68" s="103" t="s">
        <v>30</v>
      </c>
      <c r="C68" s="114" t="s">
        <v>727</v>
      </c>
      <c r="D68" s="108" t="s">
        <v>40</v>
      </c>
      <c r="E68" s="137">
        <f>E69+E73</f>
        <v>1270670.9500000002</v>
      </c>
      <c r="F68" s="108" t="str">
        <f t="shared" si="0"/>
        <v>-</v>
      </c>
    </row>
    <row r="69" spans="1:6" ht="15.75" customHeight="1" x14ac:dyDescent="0.25">
      <c r="A69" s="133" t="s">
        <v>83</v>
      </c>
      <c r="B69" s="103" t="s">
        <v>30</v>
      </c>
      <c r="C69" s="114" t="s">
        <v>729</v>
      </c>
      <c r="D69" s="108" t="s">
        <v>40</v>
      </c>
      <c r="E69" s="137">
        <f>E70+E71+E72</f>
        <v>1212679.58</v>
      </c>
      <c r="F69" s="108" t="str">
        <f t="shared" si="0"/>
        <v>-</v>
      </c>
    </row>
    <row r="70" spans="1:6" ht="49.8" customHeight="1" x14ac:dyDescent="0.25">
      <c r="A70" s="133" t="s">
        <v>661</v>
      </c>
      <c r="B70" s="103" t="s">
        <v>30</v>
      </c>
      <c r="C70" s="114" t="s">
        <v>656</v>
      </c>
      <c r="D70" s="108" t="s">
        <v>40</v>
      </c>
      <c r="E70" s="140">
        <v>1184349.26</v>
      </c>
      <c r="F70" s="108" t="str">
        <f t="shared" si="0"/>
        <v>-</v>
      </c>
    </row>
    <row r="71" spans="1:6" ht="38.4" customHeight="1" x14ac:dyDescent="0.25">
      <c r="A71" s="133" t="s">
        <v>662</v>
      </c>
      <c r="B71" s="103" t="s">
        <v>30</v>
      </c>
      <c r="C71" s="114" t="s">
        <v>655</v>
      </c>
      <c r="D71" s="108" t="s">
        <v>40</v>
      </c>
      <c r="E71" s="140">
        <v>27524.32</v>
      </c>
      <c r="F71" s="108" t="str">
        <f t="shared" si="0"/>
        <v>-</v>
      </c>
    </row>
    <row r="72" spans="1:6" ht="45" customHeight="1" x14ac:dyDescent="0.25">
      <c r="A72" s="133" t="s">
        <v>663</v>
      </c>
      <c r="B72" s="103" t="s">
        <v>30</v>
      </c>
      <c r="C72" s="114" t="s">
        <v>654</v>
      </c>
      <c r="D72" s="108" t="s">
        <v>40</v>
      </c>
      <c r="E72" s="172">
        <v>806</v>
      </c>
      <c r="F72" s="108" t="str">
        <f t="shared" si="0"/>
        <v>-</v>
      </c>
    </row>
    <row r="73" spans="1:6" ht="16.8" customHeight="1" x14ac:dyDescent="0.25">
      <c r="A73" s="133" t="s">
        <v>84</v>
      </c>
      <c r="B73" s="103" t="s">
        <v>30</v>
      </c>
      <c r="C73" s="114" t="s">
        <v>692</v>
      </c>
      <c r="D73" s="108" t="s">
        <v>40</v>
      </c>
      <c r="E73" s="137">
        <f>E74+E75</f>
        <v>57991.369999999995</v>
      </c>
      <c r="F73" s="108" t="str">
        <f t="shared" si="0"/>
        <v>-</v>
      </c>
    </row>
    <row r="74" spans="1:6" ht="51" customHeight="1" x14ac:dyDescent="0.25">
      <c r="A74" s="133" t="s">
        <v>664</v>
      </c>
      <c r="B74" s="103" t="s">
        <v>30</v>
      </c>
      <c r="C74" s="114" t="s">
        <v>653</v>
      </c>
      <c r="D74" s="108" t="s">
        <v>40</v>
      </c>
      <c r="E74" s="173">
        <v>55309.27</v>
      </c>
      <c r="F74" s="108" t="str">
        <f t="shared" si="0"/>
        <v>-</v>
      </c>
    </row>
    <row r="75" spans="1:6" ht="39.6" customHeight="1" x14ac:dyDescent="0.25">
      <c r="A75" s="133" t="s">
        <v>665</v>
      </c>
      <c r="B75" s="103" t="s">
        <v>30</v>
      </c>
      <c r="C75" s="114" t="s">
        <v>652</v>
      </c>
      <c r="D75" s="108" t="s">
        <v>40</v>
      </c>
      <c r="E75" s="172">
        <v>2682.1</v>
      </c>
      <c r="F75" s="108" t="str">
        <f t="shared" si="0"/>
        <v>-</v>
      </c>
    </row>
    <row r="76" spans="1:6" s="78" customFormat="1" ht="17.399999999999999" customHeight="1" x14ac:dyDescent="0.25">
      <c r="A76" s="135" t="s">
        <v>85</v>
      </c>
      <c r="B76" s="106" t="s">
        <v>30</v>
      </c>
      <c r="C76" s="107" t="s">
        <v>86</v>
      </c>
      <c r="D76" s="108" t="s">
        <v>40</v>
      </c>
      <c r="E76" s="108">
        <f>E77+E81+E79</f>
        <v>1480872.53</v>
      </c>
      <c r="F76" s="108" t="str">
        <f t="shared" si="0"/>
        <v>-</v>
      </c>
    </row>
    <row r="77" spans="1:6" s="78" customFormat="1" ht="27.6" customHeight="1" x14ac:dyDescent="0.25">
      <c r="A77" s="133" t="s">
        <v>87</v>
      </c>
      <c r="B77" s="103" t="s">
        <v>30</v>
      </c>
      <c r="C77" s="105" t="s">
        <v>691</v>
      </c>
      <c r="D77" s="108" t="s">
        <v>40</v>
      </c>
      <c r="E77" s="170">
        <f>E78</f>
        <v>1449872.53</v>
      </c>
      <c r="F77" s="108" t="str">
        <f t="shared" si="0"/>
        <v>-</v>
      </c>
    </row>
    <row r="78" spans="1:6" ht="58.2" customHeight="1" x14ac:dyDescent="0.25">
      <c r="A78" s="133" t="s">
        <v>88</v>
      </c>
      <c r="B78" s="103" t="s">
        <v>30</v>
      </c>
      <c r="C78" s="114" t="s">
        <v>89</v>
      </c>
      <c r="D78" s="108" t="s">
        <v>40</v>
      </c>
      <c r="E78" s="172">
        <v>1449872.53</v>
      </c>
      <c r="F78" s="108" t="str">
        <f t="shared" si="0"/>
        <v>-</v>
      </c>
    </row>
    <row r="79" spans="1:6" ht="24.6" customHeight="1" x14ac:dyDescent="0.25">
      <c r="A79" s="133" t="s">
        <v>875</v>
      </c>
      <c r="B79" s="103" t="s">
        <v>30</v>
      </c>
      <c r="C79" s="109" t="s">
        <v>862</v>
      </c>
      <c r="D79" s="108" t="s">
        <v>40</v>
      </c>
      <c r="E79" s="140">
        <v>7000</v>
      </c>
      <c r="F79" s="108" t="str">
        <f t="shared" si="0"/>
        <v>-</v>
      </c>
    </row>
    <row r="80" spans="1:6" ht="27.6" customHeight="1" x14ac:dyDescent="0.25">
      <c r="A80" s="133" t="s">
        <v>875</v>
      </c>
      <c r="B80" s="103" t="s">
        <v>30</v>
      </c>
      <c r="C80" s="109" t="s">
        <v>861</v>
      </c>
      <c r="D80" s="108" t="s">
        <v>40</v>
      </c>
      <c r="E80" s="140">
        <v>7000</v>
      </c>
      <c r="F80" s="108" t="str">
        <f t="shared" si="0"/>
        <v>-</v>
      </c>
    </row>
    <row r="81" spans="1:6" ht="27" customHeight="1" x14ac:dyDescent="0.25">
      <c r="A81" s="133" t="s">
        <v>812</v>
      </c>
      <c r="B81" s="103" t="s">
        <v>30</v>
      </c>
      <c r="C81" s="114" t="s">
        <v>806</v>
      </c>
      <c r="D81" s="108" t="s">
        <v>40</v>
      </c>
      <c r="E81" s="137">
        <f>E82</f>
        <v>24000</v>
      </c>
      <c r="F81" s="108" t="str">
        <f t="shared" si="0"/>
        <v>-</v>
      </c>
    </row>
    <row r="82" spans="1:6" ht="70.2" customHeight="1" x14ac:dyDescent="0.25">
      <c r="A82" s="133" t="s">
        <v>813</v>
      </c>
      <c r="B82" s="103" t="s">
        <v>30</v>
      </c>
      <c r="C82" s="114" t="s">
        <v>805</v>
      </c>
      <c r="D82" s="108" t="s">
        <v>40</v>
      </c>
      <c r="E82" s="137">
        <v>24000</v>
      </c>
      <c r="F82" s="108" t="str">
        <f t="shared" si="0"/>
        <v>-</v>
      </c>
    </row>
    <row r="83" spans="1:6" s="78" customFormat="1" ht="37.200000000000003" customHeight="1" x14ac:dyDescent="0.25">
      <c r="A83" s="135" t="s">
        <v>90</v>
      </c>
      <c r="B83" s="106" t="s">
        <v>30</v>
      </c>
      <c r="C83" s="107" t="s">
        <v>645</v>
      </c>
      <c r="D83" s="108" t="s">
        <v>40</v>
      </c>
      <c r="E83" s="108">
        <f>E84+E94+E96+E91</f>
        <v>26790770.629999999</v>
      </c>
      <c r="F83" s="108" t="str">
        <f t="shared" si="0"/>
        <v>-</v>
      </c>
    </row>
    <row r="84" spans="1:6" s="78" customFormat="1" ht="61.2" customHeight="1" x14ac:dyDescent="0.25">
      <c r="A84" s="133" t="s">
        <v>731</v>
      </c>
      <c r="B84" s="103" t="s">
        <v>30</v>
      </c>
      <c r="C84" s="105" t="s">
        <v>730</v>
      </c>
      <c r="D84" s="108" t="s">
        <v>40</v>
      </c>
      <c r="E84" s="104">
        <f>E85+E87+E89</f>
        <v>24653569.550000001</v>
      </c>
      <c r="F84" s="108" t="str">
        <f t="shared" si="0"/>
        <v>-</v>
      </c>
    </row>
    <row r="85" spans="1:6" s="78" customFormat="1" ht="48.6" customHeight="1" x14ac:dyDescent="0.25">
      <c r="A85" s="133" t="s">
        <v>91</v>
      </c>
      <c r="B85" s="103" t="s">
        <v>30</v>
      </c>
      <c r="C85" s="105" t="s">
        <v>690</v>
      </c>
      <c r="D85" s="108" t="s">
        <v>40</v>
      </c>
      <c r="E85" s="104">
        <f>E86</f>
        <v>3326589.47</v>
      </c>
      <c r="F85" s="108" t="str">
        <f t="shared" si="0"/>
        <v>-</v>
      </c>
    </row>
    <row r="86" spans="1:6" ht="56.4" customHeight="1" x14ac:dyDescent="0.25">
      <c r="A86" s="136" t="s">
        <v>92</v>
      </c>
      <c r="B86" s="103" t="s">
        <v>30</v>
      </c>
      <c r="C86" s="114" t="s">
        <v>93</v>
      </c>
      <c r="D86" s="108" t="s">
        <v>40</v>
      </c>
      <c r="E86" s="140">
        <v>3326589.47</v>
      </c>
      <c r="F86" s="108" t="str">
        <f t="shared" si="0"/>
        <v>-</v>
      </c>
    </row>
    <row r="87" spans="1:6" ht="58.8" customHeight="1" x14ac:dyDescent="0.25">
      <c r="A87" s="136" t="s">
        <v>94</v>
      </c>
      <c r="B87" s="103" t="s">
        <v>30</v>
      </c>
      <c r="C87" s="114" t="s">
        <v>689</v>
      </c>
      <c r="D87" s="108" t="s">
        <v>40</v>
      </c>
      <c r="E87" s="137">
        <f>E88</f>
        <v>168838.01</v>
      </c>
      <c r="F87" s="108" t="str">
        <f t="shared" si="0"/>
        <v>-</v>
      </c>
    </row>
    <row r="88" spans="1:6" ht="48" customHeight="1" x14ac:dyDescent="0.25">
      <c r="A88" s="133" t="s">
        <v>95</v>
      </c>
      <c r="B88" s="103" t="s">
        <v>30</v>
      </c>
      <c r="C88" s="114" t="s">
        <v>96</v>
      </c>
      <c r="D88" s="108" t="s">
        <v>40</v>
      </c>
      <c r="E88" s="140">
        <v>168838.01</v>
      </c>
      <c r="F88" s="108" t="str">
        <f t="shared" si="0"/>
        <v>-</v>
      </c>
    </row>
    <row r="89" spans="1:6" ht="38.4" customHeight="1" x14ac:dyDescent="0.25">
      <c r="A89" s="133" t="s">
        <v>97</v>
      </c>
      <c r="B89" s="103" t="s">
        <v>30</v>
      </c>
      <c r="C89" s="114" t="s">
        <v>688</v>
      </c>
      <c r="D89" s="108" t="s">
        <v>40</v>
      </c>
      <c r="E89" s="137">
        <f>E90</f>
        <v>21158142.07</v>
      </c>
      <c r="F89" s="108" t="str">
        <f t="shared" si="0"/>
        <v>-</v>
      </c>
    </row>
    <row r="90" spans="1:6" ht="31.2" customHeight="1" x14ac:dyDescent="0.25">
      <c r="A90" s="136" t="s">
        <v>98</v>
      </c>
      <c r="B90" s="103" t="s">
        <v>30</v>
      </c>
      <c r="C90" s="114" t="s">
        <v>99</v>
      </c>
      <c r="D90" s="108" t="s">
        <v>40</v>
      </c>
      <c r="E90" s="140">
        <v>21158142.07</v>
      </c>
      <c r="F90" s="108" t="str">
        <f t="shared" ref="F90:F153" si="1">IF(OR(D93="-",IF(E90="-",0,E90)&gt;=IF(D93="-",0,D93)),"-",IF(D93="-",0,D93)-IF(E90="-",0,E90))</f>
        <v>-</v>
      </c>
    </row>
    <row r="91" spans="1:6" ht="39" customHeight="1" x14ac:dyDescent="0.25">
      <c r="A91" s="136" t="s">
        <v>873</v>
      </c>
      <c r="B91" s="103" t="s">
        <v>30</v>
      </c>
      <c r="C91" s="114" t="s">
        <v>860</v>
      </c>
      <c r="D91" s="108" t="s">
        <v>40</v>
      </c>
      <c r="E91" s="140">
        <f>E92</f>
        <v>42.43</v>
      </c>
      <c r="F91" s="108" t="str">
        <f t="shared" si="1"/>
        <v>-</v>
      </c>
    </row>
    <row r="92" spans="1:6" ht="58.8" customHeight="1" x14ac:dyDescent="0.25">
      <c r="A92" s="136" t="s">
        <v>874</v>
      </c>
      <c r="B92" s="103" t="s">
        <v>30</v>
      </c>
      <c r="C92" s="109" t="s">
        <v>859</v>
      </c>
      <c r="D92" s="108" t="s">
        <v>40</v>
      </c>
      <c r="E92" s="140">
        <v>42.43</v>
      </c>
      <c r="F92" s="108" t="str">
        <f t="shared" si="1"/>
        <v>-</v>
      </c>
    </row>
    <row r="93" spans="1:6" ht="57" customHeight="1" x14ac:dyDescent="0.25">
      <c r="A93" s="136" t="s">
        <v>874</v>
      </c>
      <c r="B93" s="103" t="s">
        <v>30</v>
      </c>
      <c r="C93" s="109" t="s">
        <v>858</v>
      </c>
      <c r="D93" s="108" t="s">
        <v>40</v>
      </c>
      <c r="E93" s="140">
        <v>42.43</v>
      </c>
      <c r="F93" s="108" t="str">
        <f t="shared" si="1"/>
        <v>-</v>
      </c>
    </row>
    <row r="94" spans="1:6" ht="35.4" customHeight="1" x14ac:dyDescent="0.25">
      <c r="A94" s="136" t="s">
        <v>814</v>
      </c>
      <c r="B94" s="103" t="s">
        <v>30</v>
      </c>
      <c r="C94" s="114" t="s">
        <v>803</v>
      </c>
      <c r="D94" s="108" t="s">
        <v>40</v>
      </c>
      <c r="E94" s="137">
        <f>E95</f>
        <v>124401</v>
      </c>
      <c r="F94" s="108" t="str">
        <f t="shared" si="1"/>
        <v>-</v>
      </c>
    </row>
    <row r="95" spans="1:6" ht="36.6" customHeight="1" x14ac:dyDescent="0.25">
      <c r="A95" s="136" t="s">
        <v>815</v>
      </c>
      <c r="B95" s="103" t="s">
        <v>30</v>
      </c>
      <c r="C95" s="114" t="s">
        <v>804</v>
      </c>
      <c r="D95" s="108" t="s">
        <v>40</v>
      </c>
      <c r="E95" s="140">
        <v>124401</v>
      </c>
      <c r="F95" s="108" t="str">
        <f t="shared" si="1"/>
        <v>-</v>
      </c>
    </row>
    <row r="96" spans="1:6" ht="56.4" customHeight="1" x14ac:dyDescent="0.25">
      <c r="A96" s="136" t="s">
        <v>733</v>
      </c>
      <c r="B96" s="103" t="s">
        <v>30</v>
      </c>
      <c r="C96" s="114" t="s">
        <v>732</v>
      </c>
      <c r="D96" s="108" t="s">
        <v>40</v>
      </c>
      <c r="E96" s="137">
        <f>E97</f>
        <v>2012757.65</v>
      </c>
      <c r="F96" s="108" t="str">
        <f t="shared" si="1"/>
        <v>-</v>
      </c>
    </row>
    <row r="97" spans="1:6" ht="58.8" customHeight="1" x14ac:dyDescent="0.25">
      <c r="A97" s="136" t="s">
        <v>100</v>
      </c>
      <c r="B97" s="103" t="s">
        <v>30</v>
      </c>
      <c r="C97" s="114" t="s">
        <v>687</v>
      </c>
      <c r="D97" s="108" t="s">
        <v>40</v>
      </c>
      <c r="E97" s="137">
        <f>E98</f>
        <v>2012757.65</v>
      </c>
      <c r="F97" s="108" t="str">
        <f t="shared" si="1"/>
        <v>-</v>
      </c>
    </row>
    <row r="98" spans="1:6" ht="58.8" customHeight="1" x14ac:dyDescent="0.25">
      <c r="A98" s="136" t="s">
        <v>101</v>
      </c>
      <c r="B98" s="103" t="s">
        <v>30</v>
      </c>
      <c r="C98" s="114" t="s">
        <v>102</v>
      </c>
      <c r="D98" s="108" t="s">
        <v>40</v>
      </c>
      <c r="E98" s="160">
        <v>2012757.65</v>
      </c>
      <c r="F98" s="108" t="str">
        <f t="shared" si="1"/>
        <v>-</v>
      </c>
    </row>
    <row r="99" spans="1:6" s="78" customFormat="1" ht="24.6" customHeight="1" x14ac:dyDescent="0.25">
      <c r="A99" s="135" t="s">
        <v>103</v>
      </c>
      <c r="B99" s="106" t="s">
        <v>30</v>
      </c>
      <c r="C99" s="107" t="s">
        <v>644</v>
      </c>
      <c r="D99" s="108" t="s">
        <v>40</v>
      </c>
      <c r="E99" s="108">
        <f>E100</f>
        <v>244005.71</v>
      </c>
      <c r="F99" s="108" t="str">
        <f t="shared" si="1"/>
        <v>-</v>
      </c>
    </row>
    <row r="100" spans="1:6" s="78" customFormat="1" ht="24" customHeight="1" x14ac:dyDescent="0.25">
      <c r="A100" s="133" t="s">
        <v>104</v>
      </c>
      <c r="B100" s="103" t="s">
        <v>30</v>
      </c>
      <c r="C100" s="105" t="s">
        <v>686</v>
      </c>
      <c r="D100" s="108" t="s">
        <v>40</v>
      </c>
      <c r="E100" s="104">
        <f>E101+E102+E103+E104</f>
        <v>244005.71</v>
      </c>
      <c r="F100" s="108" t="str">
        <f t="shared" si="1"/>
        <v>-</v>
      </c>
    </row>
    <row r="101" spans="1:6" ht="49.8" customHeight="1" x14ac:dyDescent="0.25">
      <c r="A101" s="133" t="s">
        <v>105</v>
      </c>
      <c r="B101" s="103" t="s">
        <v>30</v>
      </c>
      <c r="C101" s="105" t="s">
        <v>106</v>
      </c>
      <c r="D101" s="108" t="s">
        <v>40</v>
      </c>
      <c r="E101" s="140">
        <v>138178.75</v>
      </c>
      <c r="F101" s="108" t="str">
        <f t="shared" si="1"/>
        <v>-</v>
      </c>
    </row>
    <row r="102" spans="1:6" ht="46.8" customHeight="1" x14ac:dyDescent="0.25">
      <c r="A102" s="133" t="s">
        <v>735</v>
      </c>
      <c r="B102" s="103" t="s">
        <v>30</v>
      </c>
      <c r="C102" s="105" t="s">
        <v>734</v>
      </c>
      <c r="D102" s="108" t="s">
        <v>40</v>
      </c>
      <c r="E102" s="140">
        <v>55087.16</v>
      </c>
      <c r="F102" s="108" t="str">
        <f t="shared" si="1"/>
        <v>-</v>
      </c>
    </row>
    <row r="103" spans="1:6" ht="47.4" customHeight="1" x14ac:dyDescent="0.25">
      <c r="A103" s="133" t="s">
        <v>737</v>
      </c>
      <c r="B103" s="103" t="s">
        <v>30</v>
      </c>
      <c r="C103" s="105" t="s">
        <v>736</v>
      </c>
      <c r="D103" s="108" t="s">
        <v>40</v>
      </c>
      <c r="E103" s="140">
        <v>45844.2</v>
      </c>
      <c r="F103" s="108" t="str">
        <f t="shared" si="1"/>
        <v>-</v>
      </c>
    </row>
    <row r="104" spans="1:6" ht="47.4" customHeight="1" x14ac:dyDescent="0.25">
      <c r="A104" s="133" t="s">
        <v>945</v>
      </c>
      <c r="B104" s="103" t="s">
        <v>30</v>
      </c>
      <c r="C104" s="105" t="s">
        <v>944</v>
      </c>
      <c r="D104" s="108" t="s">
        <v>40</v>
      </c>
      <c r="E104" s="140">
        <v>4895.6000000000004</v>
      </c>
      <c r="F104" s="108" t="str">
        <f t="shared" si="1"/>
        <v>-</v>
      </c>
    </row>
    <row r="105" spans="1:6" s="78" customFormat="1" ht="26.4" customHeight="1" x14ac:dyDescent="0.25">
      <c r="A105" s="135" t="s">
        <v>107</v>
      </c>
      <c r="B105" s="106" t="s">
        <v>30</v>
      </c>
      <c r="C105" s="107" t="s">
        <v>914</v>
      </c>
      <c r="D105" s="108" t="s">
        <v>40</v>
      </c>
      <c r="E105" s="108">
        <f>E110+E106</f>
        <v>4048369.15</v>
      </c>
      <c r="F105" s="108" t="str">
        <f t="shared" si="1"/>
        <v>-</v>
      </c>
    </row>
    <row r="106" spans="1:6" s="78" customFormat="1" ht="22.8" customHeight="1" x14ac:dyDescent="0.25">
      <c r="A106" s="133" t="s">
        <v>870</v>
      </c>
      <c r="B106" s="103" t="s">
        <v>30</v>
      </c>
      <c r="C106" s="105" t="s">
        <v>857</v>
      </c>
      <c r="D106" s="108" t="s">
        <v>40</v>
      </c>
      <c r="E106" s="108">
        <f>E108</f>
        <v>2307772.2999999998</v>
      </c>
      <c r="F106" s="108" t="str">
        <f t="shared" si="1"/>
        <v>-</v>
      </c>
    </row>
    <row r="107" spans="1:6" s="78" customFormat="1" ht="26.4" customHeight="1" x14ac:dyDescent="0.25">
      <c r="A107" s="133" t="s">
        <v>872</v>
      </c>
      <c r="B107" s="103" t="s">
        <v>30</v>
      </c>
      <c r="C107" s="105" t="s">
        <v>915</v>
      </c>
      <c r="D107" s="108" t="s">
        <v>40</v>
      </c>
      <c r="E107" s="108">
        <f>E106</f>
        <v>2307772.2999999998</v>
      </c>
      <c r="F107" s="108" t="str">
        <f t="shared" si="1"/>
        <v>-</v>
      </c>
    </row>
    <row r="108" spans="1:6" s="78" customFormat="1" ht="38.4" customHeight="1" x14ac:dyDescent="0.25">
      <c r="A108" s="133" t="s">
        <v>871</v>
      </c>
      <c r="B108" s="103" t="s">
        <v>30</v>
      </c>
      <c r="C108" s="109" t="s">
        <v>856</v>
      </c>
      <c r="D108" s="108" t="s">
        <v>40</v>
      </c>
      <c r="E108" s="140">
        <f>E109</f>
        <v>2307772.2999999998</v>
      </c>
      <c r="F108" s="108" t="str">
        <f t="shared" si="1"/>
        <v>-</v>
      </c>
    </row>
    <row r="109" spans="1:6" s="78" customFormat="1" ht="40.799999999999997" customHeight="1" x14ac:dyDescent="0.25">
      <c r="A109" s="133" t="s">
        <v>871</v>
      </c>
      <c r="B109" s="103" t="s">
        <v>30</v>
      </c>
      <c r="C109" s="109" t="s">
        <v>855</v>
      </c>
      <c r="D109" s="108" t="s">
        <v>40</v>
      </c>
      <c r="E109" s="140">
        <v>2307772.2999999998</v>
      </c>
      <c r="F109" s="108" t="str">
        <f t="shared" si="1"/>
        <v>-</v>
      </c>
    </row>
    <row r="110" spans="1:6" s="78" customFormat="1" ht="18" customHeight="1" x14ac:dyDescent="0.25">
      <c r="A110" s="133" t="s">
        <v>738</v>
      </c>
      <c r="B110" s="103" t="s">
        <v>30</v>
      </c>
      <c r="C110" s="105" t="s">
        <v>739</v>
      </c>
      <c r="D110" s="108" t="s">
        <v>40</v>
      </c>
      <c r="E110" s="104">
        <f>E111</f>
        <v>1740596.85</v>
      </c>
      <c r="F110" s="108" t="str">
        <f t="shared" si="1"/>
        <v>-</v>
      </c>
    </row>
    <row r="111" spans="1:6" s="78" customFormat="1" ht="15.6" customHeight="1" x14ac:dyDescent="0.25">
      <c r="A111" s="133" t="s">
        <v>108</v>
      </c>
      <c r="B111" s="103" t="s">
        <v>30</v>
      </c>
      <c r="C111" s="105" t="s">
        <v>685</v>
      </c>
      <c r="D111" s="108" t="s">
        <v>40</v>
      </c>
      <c r="E111" s="104">
        <f>E112</f>
        <v>1740596.85</v>
      </c>
      <c r="F111" s="108" t="str">
        <f t="shared" si="1"/>
        <v>-</v>
      </c>
    </row>
    <row r="112" spans="1:6" ht="30" customHeight="1" x14ac:dyDescent="0.25">
      <c r="A112" s="133" t="s">
        <v>109</v>
      </c>
      <c r="B112" s="103" t="s">
        <v>30</v>
      </c>
      <c r="C112" s="105" t="s">
        <v>110</v>
      </c>
      <c r="D112" s="108" t="s">
        <v>40</v>
      </c>
      <c r="E112" s="140">
        <v>1740596.85</v>
      </c>
      <c r="F112" s="108" t="str">
        <f t="shared" si="1"/>
        <v>-</v>
      </c>
    </row>
    <row r="113" spans="1:6" s="78" customFormat="1" ht="28.95" customHeight="1" x14ac:dyDescent="0.25">
      <c r="A113" s="135" t="s">
        <v>677</v>
      </c>
      <c r="B113" s="106" t="s">
        <v>30</v>
      </c>
      <c r="C113" s="107" t="s">
        <v>643</v>
      </c>
      <c r="D113" s="108" t="s">
        <v>40</v>
      </c>
      <c r="E113" s="108">
        <f>E114+E117</f>
        <v>1068600.0999999999</v>
      </c>
      <c r="F113" s="108" t="str">
        <f t="shared" si="1"/>
        <v>-</v>
      </c>
    </row>
    <row r="114" spans="1:6" s="78" customFormat="1" ht="60.6" customHeight="1" x14ac:dyDescent="0.25">
      <c r="A114" s="133" t="s">
        <v>740</v>
      </c>
      <c r="B114" s="103" t="s">
        <v>30</v>
      </c>
      <c r="C114" s="105" t="s">
        <v>741</v>
      </c>
      <c r="D114" s="108" t="s">
        <v>40</v>
      </c>
      <c r="E114" s="104">
        <f>E115</f>
        <v>230821.53</v>
      </c>
      <c r="F114" s="108" t="str">
        <f t="shared" si="1"/>
        <v>-</v>
      </c>
    </row>
    <row r="115" spans="1:6" s="78" customFormat="1" ht="67.2" customHeight="1" x14ac:dyDescent="0.25">
      <c r="A115" s="133" t="s">
        <v>684</v>
      </c>
      <c r="B115" s="103" t="s">
        <v>30</v>
      </c>
      <c r="C115" s="105" t="s">
        <v>683</v>
      </c>
      <c r="D115" s="108" t="s">
        <v>40</v>
      </c>
      <c r="E115" s="104">
        <f>E116</f>
        <v>230821.53</v>
      </c>
      <c r="F115" s="108" t="str">
        <f t="shared" si="1"/>
        <v>-</v>
      </c>
    </row>
    <row r="116" spans="1:6" ht="70.2" customHeight="1" x14ac:dyDescent="0.25">
      <c r="A116" s="133" t="s">
        <v>666</v>
      </c>
      <c r="B116" s="103" t="s">
        <v>30</v>
      </c>
      <c r="C116" s="114" t="s">
        <v>649</v>
      </c>
      <c r="D116" s="108" t="s">
        <v>40</v>
      </c>
      <c r="E116" s="173">
        <v>230821.53</v>
      </c>
      <c r="F116" s="108" t="str">
        <f t="shared" si="1"/>
        <v>-</v>
      </c>
    </row>
    <row r="117" spans="1:6" ht="31.5" customHeight="1" x14ac:dyDescent="0.25">
      <c r="A117" s="133" t="s">
        <v>743</v>
      </c>
      <c r="B117" s="103" t="s">
        <v>30</v>
      </c>
      <c r="C117" s="114" t="s">
        <v>742</v>
      </c>
      <c r="D117" s="108" t="s">
        <v>40</v>
      </c>
      <c r="E117" s="137">
        <f>E118</f>
        <v>837778.57</v>
      </c>
      <c r="F117" s="108" t="str">
        <f t="shared" si="1"/>
        <v>-</v>
      </c>
    </row>
    <row r="118" spans="1:6" ht="28.2" customHeight="1" x14ac:dyDescent="0.25">
      <c r="A118" s="133" t="s">
        <v>700</v>
      </c>
      <c r="B118" s="103" t="s">
        <v>30</v>
      </c>
      <c r="C118" s="114" t="s">
        <v>682</v>
      </c>
      <c r="D118" s="108" t="s">
        <v>40</v>
      </c>
      <c r="E118" s="137">
        <f>E119</f>
        <v>837778.57</v>
      </c>
      <c r="F118" s="108" t="str">
        <f t="shared" si="1"/>
        <v>-</v>
      </c>
    </row>
    <row r="119" spans="1:6" ht="43.95" customHeight="1" x14ac:dyDescent="0.25">
      <c r="A119" s="133" t="s">
        <v>667</v>
      </c>
      <c r="B119" s="103" t="s">
        <v>30</v>
      </c>
      <c r="C119" s="114" t="s">
        <v>650</v>
      </c>
      <c r="D119" s="108" t="s">
        <v>40</v>
      </c>
      <c r="E119" s="140">
        <v>837778.57</v>
      </c>
      <c r="F119" s="108" t="str">
        <f t="shared" si="1"/>
        <v>-</v>
      </c>
    </row>
    <row r="120" spans="1:6" ht="21.75" customHeight="1" x14ac:dyDescent="0.25">
      <c r="A120" s="135" t="s">
        <v>745</v>
      </c>
      <c r="B120" s="106" t="s">
        <v>30</v>
      </c>
      <c r="C120" s="107" t="s">
        <v>744</v>
      </c>
      <c r="D120" s="108" t="s">
        <v>40</v>
      </c>
      <c r="E120" s="138">
        <f>E121</f>
        <v>4253.1099999999997</v>
      </c>
      <c r="F120" s="108" t="str">
        <f t="shared" si="1"/>
        <v>-</v>
      </c>
    </row>
    <row r="121" spans="1:6" ht="36.75" customHeight="1" x14ac:dyDescent="0.25">
      <c r="A121" s="133" t="s">
        <v>747</v>
      </c>
      <c r="B121" s="103" t="s">
        <v>30</v>
      </c>
      <c r="C121" s="105" t="s">
        <v>746</v>
      </c>
      <c r="D121" s="108" t="s">
        <v>40</v>
      </c>
      <c r="E121" s="137">
        <f>E122</f>
        <v>4253.1099999999997</v>
      </c>
      <c r="F121" s="108" t="str">
        <f t="shared" si="1"/>
        <v>-</v>
      </c>
    </row>
    <row r="122" spans="1:6" ht="43.95" customHeight="1" x14ac:dyDescent="0.25">
      <c r="A122" s="133" t="s">
        <v>749</v>
      </c>
      <c r="B122" s="103" t="s">
        <v>30</v>
      </c>
      <c r="C122" s="105" t="s">
        <v>748</v>
      </c>
      <c r="D122" s="108" t="s">
        <v>40</v>
      </c>
      <c r="E122" s="137">
        <f>E123</f>
        <v>4253.1099999999997</v>
      </c>
      <c r="F122" s="108" t="str">
        <f t="shared" si="1"/>
        <v>-</v>
      </c>
    </row>
    <row r="123" spans="1:6" ht="43.95" customHeight="1" x14ac:dyDescent="0.25">
      <c r="A123" s="133" t="s">
        <v>749</v>
      </c>
      <c r="B123" s="103" t="s">
        <v>30</v>
      </c>
      <c r="C123" s="105" t="s">
        <v>750</v>
      </c>
      <c r="D123" s="108" t="s">
        <v>40</v>
      </c>
      <c r="E123" s="140">
        <v>4253.1099999999997</v>
      </c>
      <c r="F123" s="108" t="str">
        <f t="shared" si="1"/>
        <v>-</v>
      </c>
    </row>
    <row r="124" spans="1:6" s="78" customFormat="1" ht="22.2" customHeight="1" x14ac:dyDescent="0.25">
      <c r="A124" s="135" t="s">
        <v>111</v>
      </c>
      <c r="B124" s="106" t="s">
        <v>30</v>
      </c>
      <c r="C124" s="107" t="s">
        <v>112</v>
      </c>
      <c r="D124" s="108" t="s">
        <v>40</v>
      </c>
      <c r="E124" s="108">
        <f>E125+E147+E149+E167+E165</f>
        <v>1918784.19</v>
      </c>
      <c r="F124" s="108" t="str">
        <f t="shared" si="1"/>
        <v>-</v>
      </c>
    </row>
    <row r="125" spans="1:6" s="78" customFormat="1" ht="53.4" customHeight="1" x14ac:dyDescent="0.25">
      <c r="A125" s="133" t="s">
        <v>752</v>
      </c>
      <c r="B125" s="103" t="s">
        <v>30</v>
      </c>
      <c r="C125" s="105" t="s">
        <v>751</v>
      </c>
      <c r="D125" s="108" t="s">
        <v>40</v>
      </c>
      <c r="E125" s="104">
        <f>E126+E144+E130+E128+E132+E140+E142+E134+E137</f>
        <v>92567.48</v>
      </c>
      <c r="F125" s="108" t="str">
        <f t="shared" si="1"/>
        <v>-</v>
      </c>
    </row>
    <row r="126" spans="1:6" s="78" customFormat="1" ht="37.799999999999997" customHeight="1" x14ac:dyDescent="0.25">
      <c r="A126" s="133" t="s">
        <v>681</v>
      </c>
      <c r="B126" s="103" t="s">
        <v>30</v>
      </c>
      <c r="C126" s="105" t="s">
        <v>680</v>
      </c>
      <c r="D126" s="108" t="s">
        <v>40</v>
      </c>
      <c r="E126" s="104">
        <f>E127</f>
        <v>6045.27</v>
      </c>
      <c r="F126" s="108" t="str">
        <f t="shared" si="1"/>
        <v>-</v>
      </c>
    </row>
    <row r="127" spans="1:6" ht="58.2" customHeight="1" x14ac:dyDescent="0.25">
      <c r="A127" s="133" t="s">
        <v>668</v>
      </c>
      <c r="B127" s="103" t="s">
        <v>30</v>
      </c>
      <c r="C127" s="115" t="s">
        <v>636</v>
      </c>
      <c r="D127" s="108" t="s">
        <v>40</v>
      </c>
      <c r="E127" s="104">
        <v>6045.27</v>
      </c>
      <c r="F127" s="108" t="str">
        <f t="shared" si="1"/>
        <v>-</v>
      </c>
    </row>
    <row r="128" spans="1:6" ht="49.2" customHeight="1" x14ac:dyDescent="0.25">
      <c r="A128" s="133" t="s">
        <v>909</v>
      </c>
      <c r="B128" s="103" t="s">
        <v>30</v>
      </c>
      <c r="C128" s="109" t="s">
        <v>907</v>
      </c>
      <c r="D128" s="108" t="s">
        <v>40</v>
      </c>
      <c r="E128" s="104">
        <f>E129</f>
        <v>150</v>
      </c>
      <c r="F128" s="108" t="str">
        <f t="shared" si="1"/>
        <v>-</v>
      </c>
    </row>
    <row r="129" spans="1:6" ht="55.2" customHeight="1" x14ac:dyDescent="0.25">
      <c r="A129" s="133" t="s">
        <v>866</v>
      </c>
      <c r="B129" s="103" t="s">
        <v>30</v>
      </c>
      <c r="C129" s="109" t="s">
        <v>908</v>
      </c>
      <c r="D129" s="108" t="s">
        <v>40</v>
      </c>
      <c r="E129" s="104">
        <v>150</v>
      </c>
      <c r="F129" s="108" t="str">
        <f t="shared" si="1"/>
        <v>-</v>
      </c>
    </row>
    <row r="130" spans="1:6" ht="67.2" customHeight="1" x14ac:dyDescent="0.25">
      <c r="A130" s="133" t="s">
        <v>865</v>
      </c>
      <c r="B130" s="103" t="s">
        <v>30</v>
      </c>
      <c r="C130" s="109" t="s">
        <v>906</v>
      </c>
      <c r="D130" s="108" t="s">
        <v>40</v>
      </c>
      <c r="E130" s="104">
        <f>E131</f>
        <v>25500</v>
      </c>
      <c r="F130" s="108" t="str">
        <f t="shared" si="1"/>
        <v>-</v>
      </c>
    </row>
    <row r="131" spans="1:6" ht="72" customHeight="1" x14ac:dyDescent="0.25">
      <c r="A131" s="133" t="s">
        <v>865</v>
      </c>
      <c r="B131" s="103" t="s">
        <v>30</v>
      </c>
      <c r="C131" s="109" t="s">
        <v>849</v>
      </c>
      <c r="D131" s="108" t="s">
        <v>40</v>
      </c>
      <c r="E131" s="140">
        <v>25500</v>
      </c>
      <c r="F131" s="108" t="str">
        <f t="shared" si="1"/>
        <v>-</v>
      </c>
    </row>
    <row r="132" spans="1:6" ht="57.6" customHeight="1" x14ac:dyDescent="0.25">
      <c r="A132" s="133" t="s">
        <v>866</v>
      </c>
      <c r="B132" s="103" t="s">
        <v>30</v>
      </c>
      <c r="C132" s="109" t="s">
        <v>854</v>
      </c>
      <c r="D132" s="108" t="s">
        <v>40</v>
      </c>
      <c r="E132" s="104">
        <v>150</v>
      </c>
      <c r="F132" s="108" t="str">
        <f t="shared" si="1"/>
        <v>-</v>
      </c>
    </row>
    <row r="133" spans="1:6" ht="62.4" customHeight="1" x14ac:dyDescent="0.25">
      <c r="A133" s="133" t="s">
        <v>866</v>
      </c>
      <c r="B133" s="103" t="s">
        <v>30</v>
      </c>
      <c r="C133" s="109" t="s">
        <v>853</v>
      </c>
      <c r="D133" s="108" t="s">
        <v>40</v>
      </c>
      <c r="E133" s="104">
        <v>150</v>
      </c>
      <c r="F133" s="108" t="str">
        <f t="shared" si="1"/>
        <v>-</v>
      </c>
    </row>
    <row r="134" spans="1:6" ht="57" customHeight="1" x14ac:dyDescent="0.25">
      <c r="A134" s="133" t="s">
        <v>891</v>
      </c>
      <c r="B134" s="103" t="s">
        <v>30</v>
      </c>
      <c r="C134" s="131" t="s">
        <v>898</v>
      </c>
      <c r="D134" s="108" t="s">
        <v>40</v>
      </c>
      <c r="E134" s="104">
        <f>E135+E136</f>
        <v>30500</v>
      </c>
      <c r="F134" s="108" t="str">
        <f t="shared" si="1"/>
        <v>-</v>
      </c>
    </row>
    <row r="135" spans="1:6" ht="63" customHeight="1" x14ac:dyDescent="0.25">
      <c r="A135" s="133" t="s">
        <v>891</v>
      </c>
      <c r="B135" s="103" t="s">
        <v>30</v>
      </c>
      <c r="C135" s="171" t="s">
        <v>942</v>
      </c>
      <c r="D135" s="108" t="s">
        <v>40</v>
      </c>
      <c r="E135" s="140">
        <v>3000</v>
      </c>
      <c r="F135" s="108" t="str">
        <f t="shared" si="1"/>
        <v>-</v>
      </c>
    </row>
    <row r="136" spans="1:6" ht="64.8" customHeight="1" x14ac:dyDescent="0.25">
      <c r="A136" s="133" t="s">
        <v>891</v>
      </c>
      <c r="B136" s="103" t="s">
        <v>30</v>
      </c>
      <c r="C136" s="171" t="s">
        <v>943</v>
      </c>
      <c r="D136" s="108" t="s">
        <v>40</v>
      </c>
      <c r="E136" s="140">
        <v>27500</v>
      </c>
      <c r="F136" s="108" t="str">
        <f t="shared" si="1"/>
        <v>-</v>
      </c>
    </row>
    <row r="137" spans="1:6" ht="36.6" customHeight="1" x14ac:dyDescent="0.25">
      <c r="A137" s="133" t="s">
        <v>892</v>
      </c>
      <c r="B137" s="103" t="s">
        <v>30</v>
      </c>
      <c r="C137" s="131" t="s">
        <v>899</v>
      </c>
      <c r="D137" s="108" t="s">
        <v>40</v>
      </c>
      <c r="E137" s="104">
        <f>E138+E139</f>
        <v>2500</v>
      </c>
      <c r="F137" s="108" t="str">
        <f t="shared" si="1"/>
        <v>-</v>
      </c>
    </row>
    <row r="138" spans="1:6" ht="70.2" customHeight="1" x14ac:dyDescent="0.25">
      <c r="A138" s="133" t="s">
        <v>900</v>
      </c>
      <c r="B138" s="103" t="s">
        <v>30</v>
      </c>
      <c r="C138" s="131" t="s">
        <v>889</v>
      </c>
      <c r="D138" s="108" t="s">
        <v>40</v>
      </c>
      <c r="E138" s="140">
        <v>1500</v>
      </c>
      <c r="F138" s="108" t="str">
        <f t="shared" si="1"/>
        <v>-</v>
      </c>
    </row>
    <row r="139" spans="1:6" ht="57.6" customHeight="1" x14ac:dyDescent="0.25">
      <c r="A139" s="133" t="s">
        <v>901</v>
      </c>
      <c r="B139" s="103" t="s">
        <v>30</v>
      </c>
      <c r="C139" s="131" t="s">
        <v>890</v>
      </c>
      <c r="D139" s="108" t="s">
        <v>40</v>
      </c>
      <c r="E139" s="140">
        <v>1000</v>
      </c>
      <c r="F139" s="108" t="str">
        <f t="shared" si="1"/>
        <v>-</v>
      </c>
    </row>
    <row r="140" spans="1:6" ht="58.8" customHeight="1" x14ac:dyDescent="0.25">
      <c r="A140" s="133" t="s">
        <v>868</v>
      </c>
      <c r="B140" s="103" t="s">
        <v>30</v>
      </c>
      <c r="C140" s="109" t="s">
        <v>867</v>
      </c>
      <c r="D140" s="108" t="s">
        <v>40</v>
      </c>
      <c r="E140" s="104">
        <v>2000</v>
      </c>
      <c r="F140" s="108" t="str">
        <f t="shared" si="1"/>
        <v>-</v>
      </c>
    </row>
    <row r="141" spans="1:6" ht="57.6" customHeight="1" x14ac:dyDescent="0.25">
      <c r="A141" s="133" t="s">
        <v>868</v>
      </c>
      <c r="B141" s="103" t="s">
        <v>30</v>
      </c>
      <c r="C141" s="109" t="s">
        <v>852</v>
      </c>
      <c r="D141" s="108" t="s">
        <v>40</v>
      </c>
      <c r="E141" s="104">
        <v>2000</v>
      </c>
      <c r="F141" s="108" t="str">
        <f t="shared" si="1"/>
        <v>-</v>
      </c>
    </row>
    <row r="142" spans="1:6" ht="64.2" customHeight="1" x14ac:dyDescent="0.25">
      <c r="A142" s="133" t="s">
        <v>869</v>
      </c>
      <c r="B142" s="103" t="s">
        <v>30</v>
      </c>
      <c r="C142" s="109" t="s">
        <v>851</v>
      </c>
      <c r="D142" s="108" t="s">
        <v>40</v>
      </c>
      <c r="E142" s="104">
        <f>E143</f>
        <v>2000</v>
      </c>
      <c r="F142" s="108" t="str">
        <f t="shared" si="1"/>
        <v>-</v>
      </c>
    </row>
    <row r="143" spans="1:6" ht="68.400000000000006" customHeight="1" x14ac:dyDescent="0.25">
      <c r="A143" s="133" t="s">
        <v>869</v>
      </c>
      <c r="B143" s="103" t="s">
        <v>30</v>
      </c>
      <c r="C143" s="109" t="s">
        <v>850</v>
      </c>
      <c r="D143" s="108" t="s">
        <v>40</v>
      </c>
      <c r="E143" s="104">
        <v>2000</v>
      </c>
      <c r="F143" s="108" t="str">
        <f t="shared" si="1"/>
        <v>-</v>
      </c>
    </row>
    <row r="144" spans="1:6" ht="47.4" customHeight="1" x14ac:dyDescent="0.25">
      <c r="A144" s="133" t="s">
        <v>758</v>
      </c>
      <c r="B144" s="103" t="s">
        <v>30</v>
      </c>
      <c r="C144" s="114" t="s">
        <v>757</v>
      </c>
      <c r="D144" s="108" t="s">
        <v>40</v>
      </c>
      <c r="E144" s="104">
        <f>E146+E145</f>
        <v>23722.21</v>
      </c>
      <c r="F144" s="108" t="str">
        <f t="shared" si="1"/>
        <v>-</v>
      </c>
    </row>
    <row r="145" spans="1:6" ht="70.8" customHeight="1" x14ac:dyDescent="0.25">
      <c r="A145" s="133" t="s">
        <v>756</v>
      </c>
      <c r="B145" s="103" t="s">
        <v>30</v>
      </c>
      <c r="C145" s="114" t="s">
        <v>905</v>
      </c>
      <c r="D145" s="108" t="s">
        <v>40</v>
      </c>
      <c r="E145" s="104">
        <v>1500</v>
      </c>
      <c r="F145" s="108" t="str">
        <f t="shared" si="1"/>
        <v>-</v>
      </c>
    </row>
    <row r="146" spans="1:6" ht="68.400000000000006" customHeight="1" x14ac:dyDescent="0.25">
      <c r="A146" s="133" t="s">
        <v>756</v>
      </c>
      <c r="B146" s="103" t="s">
        <v>30</v>
      </c>
      <c r="C146" s="109" t="s">
        <v>848</v>
      </c>
      <c r="D146" s="108" t="s">
        <v>40</v>
      </c>
      <c r="E146" s="104">
        <v>22222.21</v>
      </c>
      <c r="F146" s="108" t="str">
        <f t="shared" si="1"/>
        <v>-</v>
      </c>
    </row>
    <row r="147" spans="1:6" ht="49.2" customHeight="1" x14ac:dyDescent="0.25">
      <c r="A147" s="133" t="s">
        <v>679</v>
      </c>
      <c r="B147" s="103" t="s">
        <v>30</v>
      </c>
      <c r="C147" s="114" t="s">
        <v>635</v>
      </c>
      <c r="D147" s="108" t="s">
        <v>40</v>
      </c>
      <c r="E147" s="137">
        <f>E148</f>
        <v>50394.52</v>
      </c>
      <c r="F147" s="108" t="str">
        <f t="shared" si="1"/>
        <v>-</v>
      </c>
    </row>
    <row r="148" spans="1:6" ht="43.8" customHeight="1" x14ac:dyDescent="0.25">
      <c r="A148" s="133" t="s">
        <v>672</v>
      </c>
      <c r="B148" s="103" t="s">
        <v>30</v>
      </c>
      <c r="C148" s="105" t="s">
        <v>634</v>
      </c>
      <c r="D148" s="108" t="s">
        <v>40</v>
      </c>
      <c r="E148" s="104">
        <v>50394.52</v>
      </c>
      <c r="F148" s="108" t="str">
        <f t="shared" si="1"/>
        <v>-</v>
      </c>
    </row>
    <row r="149" spans="1:6" ht="24" customHeight="1" x14ac:dyDescent="0.25">
      <c r="A149" s="133" t="s">
        <v>754</v>
      </c>
      <c r="B149" s="103" t="s">
        <v>30</v>
      </c>
      <c r="C149" s="115" t="s">
        <v>753</v>
      </c>
      <c r="D149" s="108" t="s">
        <v>40</v>
      </c>
      <c r="E149" s="104">
        <f>E152+E150</f>
        <v>1636533.98</v>
      </c>
      <c r="F149" s="108" t="str">
        <f t="shared" si="1"/>
        <v>-</v>
      </c>
    </row>
    <row r="150" spans="1:6" ht="68.400000000000006" customHeight="1" x14ac:dyDescent="0.25">
      <c r="A150" s="133" t="s">
        <v>910</v>
      </c>
      <c r="B150" s="103" t="s">
        <v>30</v>
      </c>
      <c r="C150" s="115" t="s">
        <v>912</v>
      </c>
      <c r="D150" s="108" t="s">
        <v>40</v>
      </c>
      <c r="E150" s="104">
        <f>E151</f>
        <v>35562.400000000001</v>
      </c>
      <c r="F150" s="108" t="str">
        <f t="shared" si="1"/>
        <v>-</v>
      </c>
    </row>
    <row r="151" spans="1:6" ht="38.4" customHeight="1" x14ac:dyDescent="0.25">
      <c r="A151" s="133" t="s">
        <v>911</v>
      </c>
      <c r="B151" s="103" t="s">
        <v>30</v>
      </c>
      <c r="C151" s="115" t="s">
        <v>913</v>
      </c>
      <c r="D151" s="108" t="s">
        <v>40</v>
      </c>
      <c r="E151" s="173">
        <v>35562.400000000001</v>
      </c>
      <c r="F151" s="108" t="str">
        <f t="shared" si="1"/>
        <v>-</v>
      </c>
    </row>
    <row r="152" spans="1:6" ht="48" customHeight="1" x14ac:dyDescent="0.25">
      <c r="A152" s="133" t="s">
        <v>698</v>
      </c>
      <c r="B152" s="103" t="s">
        <v>30</v>
      </c>
      <c r="C152" s="115" t="s">
        <v>755</v>
      </c>
      <c r="D152" s="108" t="s">
        <v>40</v>
      </c>
      <c r="E152" s="104">
        <f>E154+E155+E156+E157+E158+E159+E160+E162+E163+E153+E161</f>
        <v>1600971.58</v>
      </c>
      <c r="F152" s="108" t="str">
        <f t="shared" si="1"/>
        <v>-</v>
      </c>
    </row>
    <row r="153" spans="1:6" ht="51.6" customHeight="1" x14ac:dyDescent="0.25">
      <c r="A153" s="133" t="s">
        <v>669</v>
      </c>
      <c r="B153" s="103" t="s">
        <v>30</v>
      </c>
      <c r="C153" s="115" t="s">
        <v>847</v>
      </c>
      <c r="D153" s="108" t="s">
        <v>40</v>
      </c>
      <c r="E153" s="140">
        <v>10000</v>
      </c>
      <c r="F153" s="108" t="str">
        <f t="shared" si="1"/>
        <v>-</v>
      </c>
    </row>
    <row r="154" spans="1:6" ht="49.8" customHeight="1" x14ac:dyDescent="0.25">
      <c r="A154" s="133" t="s">
        <v>669</v>
      </c>
      <c r="B154" s="103" t="s">
        <v>30</v>
      </c>
      <c r="C154" s="115" t="s">
        <v>640</v>
      </c>
      <c r="D154" s="108" t="s">
        <v>40</v>
      </c>
      <c r="E154" s="173">
        <v>162000</v>
      </c>
      <c r="F154" s="108" t="str">
        <f t="shared" ref="F154:F166" si="2">IF(OR(D157="-",IF(E154="-",0,E154)&gt;=IF(D157="-",0,D157)),"-",IF(D157="-",0,D157)-IF(E154="-",0,E154))</f>
        <v>-</v>
      </c>
    </row>
    <row r="155" spans="1:6" ht="46.2" customHeight="1" x14ac:dyDescent="0.25">
      <c r="A155" s="133" t="s">
        <v>669</v>
      </c>
      <c r="B155" s="103" t="s">
        <v>30</v>
      </c>
      <c r="C155" s="115" t="s">
        <v>637</v>
      </c>
      <c r="D155" s="108" t="s">
        <v>40</v>
      </c>
      <c r="E155" s="173">
        <v>353039.21</v>
      </c>
      <c r="F155" s="108" t="str">
        <f t="shared" si="2"/>
        <v>-</v>
      </c>
    </row>
    <row r="156" spans="1:6" ht="49.2" customHeight="1" x14ac:dyDescent="0.25">
      <c r="A156" s="133" t="s">
        <v>669</v>
      </c>
      <c r="B156" s="103" t="s">
        <v>30</v>
      </c>
      <c r="C156" s="115" t="s">
        <v>638</v>
      </c>
      <c r="D156" s="108" t="s">
        <v>40</v>
      </c>
      <c r="E156" s="140">
        <v>5000</v>
      </c>
      <c r="F156" s="108" t="str">
        <f t="shared" si="2"/>
        <v>-</v>
      </c>
    </row>
    <row r="157" spans="1:6" ht="49.8" customHeight="1" x14ac:dyDescent="0.25">
      <c r="A157" s="133" t="s">
        <v>669</v>
      </c>
      <c r="B157" s="103" t="s">
        <v>30</v>
      </c>
      <c r="C157" s="115" t="s">
        <v>759</v>
      </c>
      <c r="D157" s="108" t="s">
        <v>40</v>
      </c>
      <c r="E157" s="173">
        <v>18984.63</v>
      </c>
      <c r="F157" s="108" t="str">
        <f t="shared" si="2"/>
        <v>-</v>
      </c>
    </row>
    <row r="158" spans="1:6" ht="49.8" customHeight="1" x14ac:dyDescent="0.25">
      <c r="A158" s="133" t="s">
        <v>669</v>
      </c>
      <c r="B158" s="103" t="s">
        <v>30</v>
      </c>
      <c r="C158" s="115" t="s">
        <v>639</v>
      </c>
      <c r="D158" s="108" t="s">
        <v>40</v>
      </c>
      <c r="E158" s="173">
        <v>682213.79</v>
      </c>
      <c r="F158" s="108" t="str">
        <f t="shared" si="2"/>
        <v>-</v>
      </c>
    </row>
    <row r="159" spans="1:6" ht="47.4" customHeight="1" x14ac:dyDescent="0.25">
      <c r="A159" s="133" t="s">
        <v>669</v>
      </c>
      <c r="B159" s="103" t="s">
        <v>30</v>
      </c>
      <c r="C159" s="115" t="s">
        <v>760</v>
      </c>
      <c r="D159" s="108" t="s">
        <v>40</v>
      </c>
      <c r="E159" s="173">
        <v>3908.02</v>
      </c>
      <c r="F159" s="108" t="str">
        <f t="shared" si="2"/>
        <v>-</v>
      </c>
    </row>
    <row r="160" spans="1:6" ht="52.2" customHeight="1" x14ac:dyDescent="0.25">
      <c r="A160" s="133" t="s">
        <v>669</v>
      </c>
      <c r="B160" s="103" t="s">
        <v>30</v>
      </c>
      <c r="C160" s="115" t="s">
        <v>651</v>
      </c>
      <c r="D160" s="108" t="s">
        <v>40</v>
      </c>
      <c r="E160" s="173">
        <v>55200.62</v>
      </c>
      <c r="F160" s="108" t="str">
        <f t="shared" si="2"/>
        <v>-</v>
      </c>
    </row>
    <row r="161" spans="1:7" ht="52.2" customHeight="1" x14ac:dyDescent="0.25">
      <c r="A161" s="133" t="s">
        <v>669</v>
      </c>
      <c r="B161" s="103" t="s">
        <v>30</v>
      </c>
      <c r="C161" s="115" t="s">
        <v>941</v>
      </c>
      <c r="D161" s="108" t="s">
        <v>40</v>
      </c>
      <c r="E161" s="173">
        <v>40000</v>
      </c>
      <c r="F161" s="108" t="str">
        <f t="shared" si="2"/>
        <v>-</v>
      </c>
    </row>
    <row r="162" spans="1:7" ht="52.8" customHeight="1" x14ac:dyDescent="0.25">
      <c r="A162" s="133" t="s">
        <v>669</v>
      </c>
      <c r="B162" s="103" t="s">
        <v>30</v>
      </c>
      <c r="C162" s="115" t="s">
        <v>802</v>
      </c>
      <c r="D162" s="108" t="s">
        <v>40</v>
      </c>
      <c r="E162" s="140">
        <v>230483.22</v>
      </c>
      <c r="F162" s="108" t="str">
        <f t="shared" si="2"/>
        <v>-</v>
      </c>
    </row>
    <row r="163" spans="1:7" ht="57.6" customHeight="1" x14ac:dyDescent="0.25">
      <c r="A163" s="133" t="s">
        <v>670</v>
      </c>
      <c r="B163" s="103" t="s">
        <v>30</v>
      </c>
      <c r="C163" s="115" t="s">
        <v>641</v>
      </c>
      <c r="D163" s="108" t="s">
        <v>40</v>
      </c>
      <c r="E163" s="140">
        <v>40142.089999999997</v>
      </c>
      <c r="F163" s="108" t="str">
        <f t="shared" si="2"/>
        <v>-</v>
      </c>
    </row>
    <row r="164" spans="1:7" ht="31.2" customHeight="1" x14ac:dyDescent="0.25">
      <c r="A164" s="133" t="s">
        <v>940</v>
      </c>
      <c r="B164" s="103" t="s">
        <v>30</v>
      </c>
      <c r="C164" s="126" t="s">
        <v>939</v>
      </c>
      <c r="D164" s="108" t="s">
        <v>40</v>
      </c>
      <c r="E164" s="140">
        <f>E165+E167</f>
        <v>139288.21</v>
      </c>
      <c r="F164" s="108" t="str">
        <f t="shared" si="2"/>
        <v>-</v>
      </c>
    </row>
    <row r="165" spans="1:7" ht="78" customHeight="1" x14ac:dyDescent="0.25">
      <c r="A165" s="133" t="s">
        <v>938</v>
      </c>
      <c r="B165" s="103" t="s">
        <v>30</v>
      </c>
      <c r="C165" s="115" t="s">
        <v>936</v>
      </c>
      <c r="D165" s="108" t="s">
        <v>40</v>
      </c>
      <c r="E165" s="140">
        <f>E166</f>
        <v>5685</v>
      </c>
      <c r="F165" s="108" t="str">
        <f t="shared" si="2"/>
        <v>-</v>
      </c>
    </row>
    <row r="166" spans="1:7" ht="82.2" customHeight="1" x14ac:dyDescent="0.25">
      <c r="A166" s="133" t="s">
        <v>938</v>
      </c>
      <c r="B166" s="103" t="s">
        <v>30</v>
      </c>
      <c r="C166" s="115" t="s">
        <v>937</v>
      </c>
      <c r="D166" s="108" t="s">
        <v>40</v>
      </c>
      <c r="E166" s="140">
        <v>5685</v>
      </c>
      <c r="F166" s="108" t="str">
        <f t="shared" si="2"/>
        <v>-</v>
      </c>
    </row>
    <row r="167" spans="1:7" ht="29.25" customHeight="1" x14ac:dyDescent="0.25">
      <c r="A167" s="133" t="s">
        <v>699</v>
      </c>
      <c r="B167" s="103" t="s">
        <v>30</v>
      </c>
      <c r="C167" s="115" t="s">
        <v>678</v>
      </c>
      <c r="D167" s="108" t="s">
        <v>40</v>
      </c>
      <c r="E167" s="104">
        <f>E168</f>
        <v>133603.21</v>
      </c>
      <c r="F167" s="108" t="s">
        <v>40</v>
      </c>
    </row>
    <row r="168" spans="1:7" ht="47.4" customHeight="1" x14ac:dyDescent="0.25">
      <c r="A168" s="133" t="s">
        <v>671</v>
      </c>
      <c r="B168" s="103" t="s">
        <v>30</v>
      </c>
      <c r="C168" s="115" t="s">
        <v>642</v>
      </c>
      <c r="D168" s="108" t="s">
        <v>40</v>
      </c>
      <c r="E168" s="140">
        <v>133603.21</v>
      </c>
      <c r="F168" s="108" t="s">
        <v>40</v>
      </c>
    </row>
    <row r="169" spans="1:7" ht="23.4" customHeight="1" x14ac:dyDescent="0.25">
      <c r="A169" s="135" t="s">
        <v>893</v>
      </c>
      <c r="B169" s="106" t="s">
        <v>30</v>
      </c>
      <c r="C169" s="126" t="s">
        <v>888</v>
      </c>
      <c r="D169" s="108" t="s">
        <v>40</v>
      </c>
      <c r="E169" s="141">
        <f>E170</f>
        <v>321.52999999999997</v>
      </c>
      <c r="F169" s="108" t="s">
        <v>40</v>
      </c>
    </row>
    <row r="170" spans="1:7" ht="27.6" customHeight="1" x14ac:dyDescent="0.25">
      <c r="A170" s="133" t="s">
        <v>894</v>
      </c>
      <c r="B170" s="103" t="s">
        <v>30</v>
      </c>
      <c r="C170" s="115" t="s">
        <v>887</v>
      </c>
      <c r="D170" s="108" t="s">
        <v>40</v>
      </c>
      <c r="E170" s="140">
        <f>E171</f>
        <v>321.52999999999997</v>
      </c>
      <c r="F170" s="108" t="s">
        <v>40</v>
      </c>
    </row>
    <row r="171" spans="1:7" ht="29.4" customHeight="1" x14ac:dyDescent="0.25">
      <c r="A171" s="133" t="s">
        <v>881</v>
      </c>
      <c r="B171" s="103" t="s">
        <v>30</v>
      </c>
      <c r="C171" s="115" t="s">
        <v>886</v>
      </c>
      <c r="D171" s="108" t="s">
        <v>40</v>
      </c>
      <c r="E171" s="140">
        <v>321.52999999999997</v>
      </c>
      <c r="F171" s="108" t="s">
        <v>40</v>
      </c>
    </row>
    <row r="172" spans="1:7" ht="24" hidden="1" customHeight="1" x14ac:dyDescent="0.25">
      <c r="A172" s="133" t="s">
        <v>882</v>
      </c>
      <c r="B172" s="103" t="s">
        <v>30</v>
      </c>
      <c r="C172" s="115" t="s">
        <v>884</v>
      </c>
      <c r="D172" s="108"/>
      <c r="E172" s="140">
        <v>0</v>
      </c>
      <c r="F172" s="108"/>
    </row>
    <row r="173" spans="1:7" ht="25.8" hidden="1" customHeight="1" x14ac:dyDescent="0.25">
      <c r="A173" s="133" t="s">
        <v>881</v>
      </c>
      <c r="B173" s="103" t="s">
        <v>30</v>
      </c>
      <c r="C173" s="115" t="s">
        <v>883</v>
      </c>
      <c r="D173" s="108"/>
      <c r="E173" s="140">
        <v>0</v>
      </c>
      <c r="F173" s="108"/>
    </row>
    <row r="174" spans="1:7" s="78" customFormat="1" ht="18.600000000000001" customHeight="1" x14ac:dyDescent="0.25">
      <c r="A174" s="135" t="s">
        <v>113</v>
      </c>
      <c r="B174" s="106" t="s">
        <v>30</v>
      </c>
      <c r="C174" s="107" t="s">
        <v>114</v>
      </c>
      <c r="D174" s="108">
        <v>612480796.54999995</v>
      </c>
      <c r="E174" s="108">
        <f>E175+E215+E217+E222</f>
        <v>504130860.93000001</v>
      </c>
      <c r="F174" s="108">
        <f>D174-E174</f>
        <v>108349935.61999995</v>
      </c>
    </row>
    <row r="175" spans="1:7" s="78" customFormat="1" ht="35.4" customHeight="1" x14ac:dyDescent="0.25">
      <c r="A175" s="135" t="s">
        <v>115</v>
      </c>
      <c r="B175" s="106" t="s">
        <v>30</v>
      </c>
      <c r="C175" s="107" t="s">
        <v>116</v>
      </c>
      <c r="D175" s="108">
        <v>612423696.54999995</v>
      </c>
      <c r="E175" s="108">
        <f>E176+E185+E203+E213</f>
        <v>503815284.87</v>
      </c>
      <c r="F175" s="108">
        <f>D175-E175</f>
        <v>108608411.67999995</v>
      </c>
      <c r="G175" s="98"/>
    </row>
    <row r="176" spans="1:7" ht="23.4" customHeight="1" x14ac:dyDescent="0.25">
      <c r="A176" s="133" t="s">
        <v>117</v>
      </c>
      <c r="B176" s="103" t="s">
        <v>30</v>
      </c>
      <c r="C176" s="105" t="s">
        <v>118</v>
      </c>
      <c r="D176" s="104" t="s">
        <v>40</v>
      </c>
      <c r="E176" s="104">
        <f>E177+E179+E181+E183</f>
        <v>76283220</v>
      </c>
      <c r="F176" s="104" t="str">
        <f>IF(OR(D176="-",IF(E176="-",0,E176)&gt;=IF(D176="-",0,D176)),"-",IF(D176="-",0,D176)-IF(E176="-",0,E176))</f>
        <v>-</v>
      </c>
    </row>
    <row r="177" spans="1:6" ht="21" customHeight="1" x14ac:dyDescent="0.25">
      <c r="A177" s="133" t="s">
        <v>119</v>
      </c>
      <c r="B177" s="103" t="s">
        <v>30</v>
      </c>
      <c r="C177" s="105" t="s">
        <v>120</v>
      </c>
      <c r="D177" s="104" t="s">
        <v>40</v>
      </c>
      <c r="E177" s="104">
        <f>E178</f>
        <v>37350000</v>
      </c>
      <c r="F177" s="104" t="str">
        <f>IF(OR(D177="-",IF(E177="-",0,E177)&gt;=IF(D177="-",0,D177)),"-",IF(D177="-",0,D177)-IF(E177="-",0,E177))</f>
        <v>-</v>
      </c>
    </row>
    <row r="178" spans="1:6" ht="35.4" customHeight="1" x14ac:dyDescent="0.25">
      <c r="A178" s="133" t="s">
        <v>673</v>
      </c>
      <c r="B178" s="103" t="s">
        <v>30</v>
      </c>
      <c r="C178" s="105" t="s">
        <v>121</v>
      </c>
      <c r="D178" s="104" t="s">
        <v>40</v>
      </c>
      <c r="E178" s="140">
        <v>37350000</v>
      </c>
      <c r="F178" s="104" t="str">
        <f>IF(OR(D178="-",IF(E178="-",0,E178)&gt;=IF(D178="-",0,D178)),"-",IF(D178="-",0,D178)-IF(E178="-",0,E178))</f>
        <v>-</v>
      </c>
    </row>
    <row r="179" spans="1:6" ht="28.95" customHeight="1" x14ac:dyDescent="0.25">
      <c r="A179" s="133" t="s">
        <v>122</v>
      </c>
      <c r="B179" s="103" t="s">
        <v>30</v>
      </c>
      <c r="C179" s="105" t="s">
        <v>123</v>
      </c>
      <c r="D179" s="104" t="s">
        <v>40</v>
      </c>
      <c r="E179" s="104">
        <f>E180</f>
        <v>20138420</v>
      </c>
      <c r="F179" s="104" t="str">
        <f>IF(OR(D179="-",IF(E179="-",0,E179)&gt;=IF(D179="-",0,D179)),"-",IF(D179="-",0,D179)-IF(E179="-",0,E179))</f>
        <v>-</v>
      </c>
    </row>
    <row r="180" spans="1:6" ht="28.95" customHeight="1" x14ac:dyDescent="0.25">
      <c r="A180" s="133" t="s">
        <v>124</v>
      </c>
      <c r="B180" s="103" t="s">
        <v>30</v>
      </c>
      <c r="C180" s="105" t="s">
        <v>125</v>
      </c>
      <c r="D180" s="104" t="s">
        <v>40</v>
      </c>
      <c r="E180" s="140">
        <v>20138420</v>
      </c>
      <c r="F180" s="104" t="str">
        <f>IF(OR(D180="-",IF(E180="-",0,E180)&gt;=IF(D180="-",0,D180)),"-",IF(D180="-",0,D180)-IF(E180="-",0,E180))</f>
        <v>-</v>
      </c>
    </row>
    <row r="181" spans="1:6" ht="37.200000000000003" customHeight="1" x14ac:dyDescent="0.25">
      <c r="A181" s="133" t="s">
        <v>845</v>
      </c>
      <c r="B181" s="103" t="s">
        <v>30</v>
      </c>
      <c r="C181" s="105" t="s">
        <v>844</v>
      </c>
      <c r="D181" s="104" t="s">
        <v>40</v>
      </c>
      <c r="E181" s="140">
        <f>E182</f>
        <v>13000000</v>
      </c>
      <c r="F181" s="104" t="str">
        <f t="shared" ref="F181:F228" si="3">IF(OR(D181="-",IF(E181="-",0,E181)&gt;=IF(D181="-",0,D181)),"-",IF(D181="-",0,D181)-IF(E181="-",0,E181))</f>
        <v>-</v>
      </c>
    </row>
    <row r="182" spans="1:6" ht="37.200000000000003" customHeight="1" x14ac:dyDescent="0.25">
      <c r="A182" s="133" t="s">
        <v>846</v>
      </c>
      <c r="B182" s="103" t="s">
        <v>30</v>
      </c>
      <c r="C182" s="105" t="s">
        <v>843</v>
      </c>
      <c r="D182" s="104" t="s">
        <v>40</v>
      </c>
      <c r="E182" s="140">
        <v>13000000</v>
      </c>
      <c r="F182" s="104" t="str">
        <f t="shared" si="3"/>
        <v>-</v>
      </c>
    </row>
    <row r="183" spans="1:6" ht="25.2" customHeight="1" x14ac:dyDescent="0.25">
      <c r="A183" s="133" t="s">
        <v>879</v>
      </c>
      <c r="B183" s="103" t="s">
        <v>30</v>
      </c>
      <c r="C183" s="105" t="s">
        <v>885</v>
      </c>
      <c r="D183" s="104" t="s">
        <v>40</v>
      </c>
      <c r="E183" s="140">
        <v>5794800</v>
      </c>
      <c r="F183" s="104" t="str">
        <f t="shared" si="3"/>
        <v>-</v>
      </c>
    </row>
    <row r="184" spans="1:6" ht="25.8" customHeight="1" x14ac:dyDescent="0.25">
      <c r="A184" s="133" t="s">
        <v>880</v>
      </c>
      <c r="B184" s="103" t="s">
        <v>30</v>
      </c>
      <c r="C184" s="105" t="s">
        <v>878</v>
      </c>
      <c r="D184" s="104" t="s">
        <v>40</v>
      </c>
      <c r="E184" s="140">
        <v>5794800</v>
      </c>
      <c r="F184" s="104" t="str">
        <f t="shared" si="3"/>
        <v>-</v>
      </c>
    </row>
    <row r="185" spans="1:6" ht="28.95" customHeight="1" x14ac:dyDescent="0.25">
      <c r="A185" s="133" t="s">
        <v>761</v>
      </c>
      <c r="B185" s="103" t="s">
        <v>30</v>
      </c>
      <c r="C185" s="105" t="s">
        <v>762</v>
      </c>
      <c r="D185" s="104" t="s">
        <v>40</v>
      </c>
      <c r="E185" s="140">
        <f>E192+E200+E190+E188+E194+E196+E198+E187</f>
        <v>211234646.23000002</v>
      </c>
      <c r="F185" s="104" t="str">
        <f t="shared" si="3"/>
        <v>-</v>
      </c>
    </row>
    <row r="186" spans="1:6" ht="46.8" customHeight="1" x14ac:dyDescent="0.25">
      <c r="A186" s="133" t="s">
        <v>933</v>
      </c>
      <c r="B186" s="103" t="s">
        <v>30</v>
      </c>
      <c r="C186" s="105" t="s">
        <v>934</v>
      </c>
      <c r="D186" s="104" t="s">
        <v>40</v>
      </c>
      <c r="E186" s="140">
        <f>E187</f>
        <v>1281455</v>
      </c>
      <c r="F186" s="104" t="str">
        <f t="shared" si="3"/>
        <v>-</v>
      </c>
    </row>
    <row r="187" spans="1:6" ht="52.8" customHeight="1" x14ac:dyDescent="0.25">
      <c r="A187" s="133" t="s">
        <v>932</v>
      </c>
      <c r="B187" s="103" t="s">
        <v>30</v>
      </c>
      <c r="C187" s="105" t="s">
        <v>931</v>
      </c>
      <c r="D187" s="104" t="s">
        <v>40</v>
      </c>
      <c r="E187" s="140">
        <v>1281455</v>
      </c>
      <c r="F187" s="104" t="str">
        <f t="shared" si="3"/>
        <v>-</v>
      </c>
    </row>
    <row r="188" spans="1:6" ht="30.6" customHeight="1" x14ac:dyDescent="0.25">
      <c r="A188" s="212" t="s">
        <v>823</v>
      </c>
      <c r="B188" s="103" t="s">
        <v>30</v>
      </c>
      <c r="C188" s="109" t="s">
        <v>821</v>
      </c>
      <c r="D188" s="104" t="s">
        <v>40</v>
      </c>
      <c r="E188" s="140">
        <f>E189</f>
        <v>105760439.73</v>
      </c>
      <c r="F188" s="104" t="str">
        <f t="shared" si="3"/>
        <v>-</v>
      </c>
    </row>
    <row r="189" spans="1:6" ht="30" customHeight="1" x14ac:dyDescent="0.25">
      <c r="A189" s="212" t="s">
        <v>823</v>
      </c>
      <c r="B189" s="103" t="s">
        <v>30</v>
      </c>
      <c r="C189" s="116" t="s">
        <v>820</v>
      </c>
      <c r="D189" s="104" t="s">
        <v>40</v>
      </c>
      <c r="E189" s="140">
        <v>105760439.73</v>
      </c>
      <c r="F189" s="104" t="str">
        <f t="shared" si="3"/>
        <v>-</v>
      </c>
    </row>
    <row r="190" spans="1:6" ht="37.200000000000003" customHeight="1" x14ac:dyDescent="0.25">
      <c r="A190" s="212" t="s">
        <v>822</v>
      </c>
      <c r="B190" s="103" t="s">
        <v>30</v>
      </c>
      <c r="C190" s="109" t="s">
        <v>819</v>
      </c>
      <c r="D190" s="104" t="s">
        <v>40</v>
      </c>
      <c r="E190" s="160">
        <f>E191</f>
        <v>806036.34</v>
      </c>
      <c r="F190" s="104" t="str">
        <f t="shared" si="3"/>
        <v>-</v>
      </c>
    </row>
    <row r="191" spans="1:6" ht="38.4" customHeight="1" x14ac:dyDescent="0.25">
      <c r="A191" s="212" t="s">
        <v>822</v>
      </c>
      <c r="B191" s="103" t="s">
        <v>30</v>
      </c>
      <c r="C191" s="109" t="s">
        <v>818</v>
      </c>
      <c r="D191" s="104" t="s">
        <v>40</v>
      </c>
      <c r="E191" s="140">
        <v>806036.34</v>
      </c>
      <c r="F191" s="104" t="str">
        <f t="shared" si="3"/>
        <v>-</v>
      </c>
    </row>
    <row r="192" spans="1:6" ht="39.6" customHeight="1" x14ac:dyDescent="0.25">
      <c r="A192" s="133" t="s">
        <v>793</v>
      </c>
      <c r="B192" s="103" t="s">
        <v>30</v>
      </c>
      <c r="C192" s="105" t="s">
        <v>792</v>
      </c>
      <c r="D192" s="104" t="s">
        <v>40</v>
      </c>
      <c r="E192" s="140">
        <f>E193</f>
        <v>615300</v>
      </c>
      <c r="F192" s="104" t="str">
        <f t="shared" si="3"/>
        <v>-</v>
      </c>
    </row>
    <row r="193" spans="1:7" ht="49.95" customHeight="1" x14ac:dyDescent="0.25">
      <c r="A193" s="133" t="s">
        <v>794</v>
      </c>
      <c r="B193" s="103" t="s">
        <v>30</v>
      </c>
      <c r="C193" s="105" t="s">
        <v>795</v>
      </c>
      <c r="D193" s="104" t="s">
        <v>40</v>
      </c>
      <c r="E193" s="140">
        <v>615300</v>
      </c>
      <c r="F193" s="104" t="str">
        <f t="shared" si="3"/>
        <v>-</v>
      </c>
    </row>
    <row r="194" spans="1:7" ht="33.6" customHeight="1" x14ac:dyDescent="0.25">
      <c r="A194" s="133" t="s">
        <v>824</v>
      </c>
      <c r="B194" s="103" t="s">
        <v>30</v>
      </c>
      <c r="C194" s="109" t="s">
        <v>816</v>
      </c>
      <c r="D194" s="104" t="s">
        <v>40</v>
      </c>
      <c r="E194" s="140">
        <v>293244.13</v>
      </c>
      <c r="F194" s="104" t="str">
        <f t="shared" si="3"/>
        <v>-</v>
      </c>
    </row>
    <row r="195" spans="1:7" ht="33.6" customHeight="1" x14ac:dyDescent="0.25">
      <c r="A195" s="133" t="s">
        <v>824</v>
      </c>
      <c r="B195" s="103" t="s">
        <v>30</v>
      </c>
      <c r="C195" s="116" t="s">
        <v>817</v>
      </c>
      <c r="D195" s="104" t="s">
        <v>40</v>
      </c>
      <c r="E195" s="140">
        <v>293244.13</v>
      </c>
      <c r="F195" s="104" t="str">
        <f t="shared" si="3"/>
        <v>-</v>
      </c>
    </row>
    <row r="196" spans="1:7" ht="24" customHeight="1" x14ac:dyDescent="0.25">
      <c r="A196" s="133" t="s">
        <v>841</v>
      </c>
      <c r="B196" s="103" t="s">
        <v>30</v>
      </c>
      <c r="C196" s="109" t="s">
        <v>839</v>
      </c>
      <c r="D196" s="104" t="s">
        <v>40</v>
      </c>
      <c r="E196" s="140">
        <f>E197</f>
        <v>21501821.890000001</v>
      </c>
      <c r="F196" s="104" t="str">
        <f t="shared" si="3"/>
        <v>-</v>
      </c>
    </row>
    <row r="197" spans="1:7" ht="27" customHeight="1" x14ac:dyDescent="0.25">
      <c r="A197" s="133" t="s">
        <v>842</v>
      </c>
      <c r="B197" s="103" t="s">
        <v>30</v>
      </c>
      <c r="C197" s="109" t="s">
        <v>840</v>
      </c>
      <c r="D197" s="104" t="s">
        <v>40</v>
      </c>
      <c r="E197" s="140">
        <v>21501821.890000001</v>
      </c>
      <c r="F197" s="104" t="str">
        <f t="shared" si="3"/>
        <v>-</v>
      </c>
    </row>
    <row r="198" spans="1:7" ht="25.8" customHeight="1" x14ac:dyDescent="0.25">
      <c r="A198" s="133" t="s">
        <v>896</v>
      </c>
      <c r="B198" s="103" t="s">
        <v>30</v>
      </c>
      <c r="C198" s="109" t="s">
        <v>895</v>
      </c>
      <c r="D198" s="104" t="s">
        <v>40</v>
      </c>
      <c r="E198" s="140">
        <f>E199</f>
        <v>5016884</v>
      </c>
      <c r="F198" s="104" t="str">
        <f t="shared" si="3"/>
        <v>-</v>
      </c>
    </row>
    <row r="199" spans="1:7" ht="27.6" customHeight="1" x14ac:dyDescent="0.25">
      <c r="A199" s="133" t="s">
        <v>897</v>
      </c>
      <c r="B199" s="103" t="s">
        <v>30</v>
      </c>
      <c r="C199" s="109" t="s">
        <v>877</v>
      </c>
      <c r="D199" s="104" t="s">
        <v>40</v>
      </c>
      <c r="E199" s="140">
        <v>5016884</v>
      </c>
      <c r="F199" s="104" t="str">
        <f t="shared" si="3"/>
        <v>-</v>
      </c>
    </row>
    <row r="200" spans="1:7" ht="19.5" customHeight="1" x14ac:dyDescent="0.25">
      <c r="A200" s="133" t="s">
        <v>765</v>
      </c>
      <c r="B200" s="103" t="s">
        <v>30</v>
      </c>
      <c r="C200" s="105" t="s">
        <v>763</v>
      </c>
      <c r="D200" s="104" t="s">
        <v>40</v>
      </c>
      <c r="E200" s="140">
        <f>E201+E202</f>
        <v>75959465.140000001</v>
      </c>
      <c r="F200" s="104" t="str">
        <f t="shared" si="3"/>
        <v>-</v>
      </c>
    </row>
    <row r="201" spans="1:7" ht="19.5" customHeight="1" x14ac:dyDescent="0.25">
      <c r="A201" s="133" t="s">
        <v>766</v>
      </c>
      <c r="B201" s="103" t="s">
        <v>30</v>
      </c>
      <c r="C201" s="105" t="s">
        <v>764</v>
      </c>
      <c r="D201" s="104" t="s">
        <v>40</v>
      </c>
      <c r="E201" s="173">
        <v>72925377.109999999</v>
      </c>
      <c r="F201" s="104" t="str">
        <f t="shared" si="3"/>
        <v>-</v>
      </c>
    </row>
    <row r="202" spans="1:7" ht="19.5" customHeight="1" x14ac:dyDescent="0.25">
      <c r="A202" s="133" t="s">
        <v>766</v>
      </c>
      <c r="B202" s="103" t="s">
        <v>30</v>
      </c>
      <c r="C202" s="105" t="s">
        <v>787</v>
      </c>
      <c r="D202" s="104" t="s">
        <v>40</v>
      </c>
      <c r="E202" s="140">
        <v>3034088.03</v>
      </c>
      <c r="F202" s="104" t="str">
        <f t="shared" si="3"/>
        <v>-</v>
      </c>
    </row>
    <row r="203" spans="1:7" s="121" customFormat="1" ht="21.6" customHeight="1" x14ac:dyDescent="0.25">
      <c r="A203" s="133" t="s">
        <v>126</v>
      </c>
      <c r="B203" s="103" t="s">
        <v>30</v>
      </c>
      <c r="C203" s="105" t="s">
        <v>127</v>
      </c>
      <c r="D203" s="104" t="s">
        <v>40</v>
      </c>
      <c r="E203" s="104">
        <f>E204+E207+E211+E209</f>
        <v>214235050.63999999</v>
      </c>
      <c r="F203" s="104" t="str">
        <f t="shared" si="3"/>
        <v>-</v>
      </c>
    </row>
    <row r="204" spans="1:7" s="121" customFormat="1" ht="25.2" customHeight="1" x14ac:dyDescent="0.25">
      <c r="A204" s="133" t="s">
        <v>771</v>
      </c>
      <c r="B204" s="103" t="s">
        <v>30</v>
      </c>
      <c r="C204" s="105" t="s">
        <v>127</v>
      </c>
      <c r="D204" s="104" t="s">
        <v>40</v>
      </c>
      <c r="E204" s="104">
        <f>E205+E206</f>
        <v>3027813.31</v>
      </c>
      <c r="F204" s="104" t="str">
        <f t="shared" si="3"/>
        <v>-</v>
      </c>
    </row>
    <row r="205" spans="1:7" s="121" customFormat="1" ht="28.8" customHeight="1" x14ac:dyDescent="0.25">
      <c r="A205" s="133" t="s">
        <v>674</v>
      </c>
      <c r="B205" s="103" t="s">
        <v>30</v>
      </c>
      <c r="C205" s="109" t="s">
        <v>632</v>
      </c>
      <c r="D205" s="104" t="s">
        <v>40</v>
      </c>
      <c r="E205" s="173">
        <v>2436378.27</v>
      </c>
      <c r="F205" s="104" t="str">
        <f t="shared" si="3"/>
        <v>-</v>
      </c>
    </row>
    <row r="206" spans="1:7" s="121" customFormat="1" ht="28.8" customHeight="1" x14ac:dyDescent="0.25">
      <c r="A206" s="133" t="s">
        <v>674</v>
      </c>
      <c r="B206" s="103" t="s">
        <v>30</v>
      </c>
      <c r="C206" s="109" t="s">
        <v>633</v>
      </c>
      <c r="D206" s="104" t="s">
        <v>40</v>
      </c>
      <c r="E206" s="173">
        <v>591435.04</v>
      </c>
      <c r="F206" s="104" t="str">
        <f t="shared" si="3"/>
        <v>-</v>
      </c>
    </row>
    <row r="207" spans="1:7" ht="26.4" customHeight="1" x14ac:dyDescent="0.25">
      <c r="A207" s="133" t="s">
        <v>767</v>
      </c>
      <c r="B207" s="103" t="s">
        <v>30</v>
      </c>
      <c r="C207" s="109" t="s">
        <v>768</v>
      </c>
      <c r="D207" s="104" t="s">
        <v>40</v>
      </c>
      <c r="E207" s="104">
        <f>E208</f>
        <v>795457.33</v>
      </c>
      <c r="F207" s="104" t="str">
        <f t="shared" si="3"/>
        <v>-</v>
      </c>
      <c r="G207" s="77"/>
    </row>
    <row r="208" spans="1:7" ht="38.4" customHeight="1" x14ac:dyDescent="0.25">
      <c r="A208" s="133" t="s">
        <v>770</v>
      </c>
      <c r="B208" s="103" t="s">
        <v>30</v>
      </c>
      <c r="C208" s="109" t="s">
        <v>769</v>
      </c>
      <c r="D208" s="104" t="s">
        <v>40</v>
      </c>
      <c r="E208" s="140">
        <v>795457.33</v>
      </c>
      <c r="F208" s="104" t="str">
        <f t="shared" si="3"/>
        <v>-</v>
      </c>
    </row>
    <row r="209" spans="1:7" ht="56.4" customHeight="1" x14ac:dyDescent="0.25">
      <c r="A209" s="133" t="s">
        <v>927</v>
      </c>
      <c r="B209" s="103" t="s">
        <v>30</v>
      </c>
      <c r="C209" s="109" t="s">
        <v>930</v>
      </c>
      <c r="D209" s="104" t="s">
        <v>40</v>
      </c>
      <c r="E209" s="140">
        <f>E210</f>
        <v>16600</v>
      </c>
      <c r="F209" s="104" t="str">
        <f t="shared" si="3"/>
        <v>-</v>
      </c>
    </row>
    <row r="210" spans="1:7" ht="48.6" customHeight="1" x14ac:dyDescent="0.25">
      <c r="A210" s="133" t="s">
        <v>928</v>
      </c>
      <c r="B210" s="103" t="s">
        <v>30</v>
      </c>
      <c r="C210" s="109" t="s">
        <v>929</v>
      </c>
      <c r="D210" s="104" t="s">
        <v>40</v>
      </c>
      <c r="E210" s="140">
        <v>16600</v>
      </c>
      <c r="F210" s="104" t="str">
        <f t="shared" si="3"/>
        <v>-</v>
      </c>
    </row>
    <row r="211" spans="1:7" ht="17.25" customHeight="1" x14ac:dyDescent="0.25">
      <c r="A211" s="133" t="s">
        <v>772</v>
      </c>
      <c r="B211" s="103" t="s">
        <v>30</v>
      </c>
      <c r="C211" s="109" t="s">
        <v>773</v>
      </c>
      <c r="D211" s="104" t="s">
        <v>40</v>
      </c>
      <c r="E211" s="104">
        <f>E212</f>
        <v>210395180</v>
      </c>
      <c r="F211" s="104" t="str">
        <f t="shared" si="3"/>
        <v>-</v>
      </c>
    </row>
    <row r="212" spans="1:7" ht="21.6" customHeight="1" x14ac:dyDescent="0.25">
      <c r="A212" s="133" t="s">
        <v>128</v>
      </c>
      <c r="B212" s="103" t="s">
        <v>30</v>
      </c>
      <c r="C212" s="105" t="s">
        <v>129</v>
      </c>
      <c r="D212" s="104" t="s">
        <v>40</v>
      </c>
      <c r="E212" s="173">
        <v>210395180</v>
      </c>
      <c r="F212" s="104" t="str">
        <f t="shared" si="3"/>
        <v>-</v>
      </c>
    </row>
    <row r="213" spans="1:7" ht="21.6" customHeight="1" x14ac:dyDescent="0.25">
      <c r="A213" s="133" t="s">
        <v>916</v>
      </c>
      <c r="B213" s="103" t="s">
        <v>30</v>
      </c>
      <c r="C213" s="107" t="s">
        <v>904</v>
      </c>
      <c r="D213" s="104" t="s">
        <v>40</v>
      </c>
      <c r="E213" s="140">
        <f>E214</f>
        <v>2062368</v>
      </c>
      <c r="F213" s="104" t="str">
        <f t="shared" si="3"/>
        <v>-</v>
      </c>
    </row>
    <row r="214" spans="1:7" ht="48" customHeight="1" x14ac:dyDescent="0.25">
      <c r="A214" s="133" t="s">
        <v>917</v>
      </c>
      <c r="B214" s="103" t="s">
        <v>30</v>
      </c>
      <c r="C214" s="109" t="s">
        <v>918</v>
      </c>
      <c r="D214" s="104" t="s">
        <v>40</v>
      </c>
      <c r="E214" s="140">
        <v>2062368</v>
      </c>
      <c r="F214" s="104" t="str">
        <f t="shared" si="3"/>
        <v>-</v>
      </c>
    </row>
    <row r="215" spans="1:7" s="121" customFormat="1" ht="21.6" customHeight="1" x14ac:dyDescent="0.25">
      <c r="A215" s="135" t="s">
        <v>797</v>
      </c>
      <c r="B215" s="103" t="s">
        <v>30</v>
      </c>
      <c r="C215" s="107" t="s">
        <v>796</v>
      </c>
      <c r="D215" s="104" t="s">
        <v>40</v>
      </c>
      <c r="E215" s="104">
        <f>E216</f>
        <v>57100</v>
      </c>
      <c r="F215" s="104" t="str">
        <f t="shared" si="3"/>
        <v>-</v>
      </c>
    </row>
    <row r="216" spans="1:7" s="121" customFormat="1" ht="22.8" customHeight="1" x14ac:dyDescent="0.25">
      <c r="A216" s="133" t="s">
        <v>799</v>
      </c>
      <c r="B216" s="103" t="s">
        <v>30</v>
      </c>
      <c r="C216" s="105" t="s">
        <v>798</v>
      </c>
      <c r="D216" s="104" t="s">
        <v>40</v>
      </c>
      <c r="E216" s="104">
        <v>57100</v>
      </c>
      <c r="F216" s="104" t="str">
        <f t="shared" si="3"/>
        <v>-</v>
      </c>
    </row>
    <row r="217" spans="1:7" s="121" customFormat="1" ht="60" customHeight="1" x14ac:dyDescent="0.25">
      <c r="A217" s="135" t="s">
        <v>780</v>
      </c>
      <c r="B217" s="106" t="s">
        <v>30</v>
      </c>
      <c r="C217" s="110" t="s">
        <v>781</v>
      </c>
      <c r="D217" s="104" t="s">
        <v>40</v>
      </c>
      <c r="E217" s="141">
        <f>E218</f>
        <v>592858.81999999995</v>
      </c>
      <c r="F217" s="104" t="str">
        <f t="shared" si="3"/>
        <v>-</v>
      </c>
    </row>
    <row r="218" spans="1:7" s="121" customFormat="1" ht="62.4" customHeight="1" x14ac:dyDescent="0.25">
      <c r="A218" s="133" t="s">
        <v>776</v>
      </c>
      <c r="B218" s="103" t="s">
        <v>30</v>
      </c>
      <c r="C218" s="111" t="s">
        <v>778</v>
      </c>
      <c r="D218" s="104" t="s">
        <v>40</v>
      </c>
      <c r="E218" s="140">
        <f>E219</f>
        <v>592858.81999999995</v>
      </c>
      <c r="F218" s="104" t="str">
        <f t="shared" si="3"/>
        <v>-</v>
      </c>
    </row>
    <row r="219" spans="1:7" s="121" customFormat="1" ht="57.6" customHeight="1" x14ac:dyDescent="0.25">
      <c r="A219" s="133" t="s">
        <v>777</v>
      </c>
      <c r="B219" s="103" t="s">
        <v>30</v>
      </c>
      <c r="C219" s="111" t="s">
        <v>779</v>
      </c>
      <c r="D219" s="104" t="s">
        <v>40</v>
      </c>
      <c r="E219" s="140">
        <f>E220+E221</f>
        <v>592858.81999999995</v>
      </c>
      <c r="F219" s="104" t="str">
        <f t="shared" si="3"/>
        <v>-</v>
      </c>
    </row>
    <row r="220" spans="1:7" s="121" customFormat="1" ht="60" customHeight="1" x14ac:dyDescent="0.25">
      <c r="A220" s="133" t="s">
        <v>777</v>
      </c>
      <c r="B220" s="103" t="s">
        <v>30</v>
      </c>
      <c r="C220" s="111" t="s">
        <v>786</v>
      </c>
      <c r="D220" s="104" t="s">
        <v>40</v>
      </c>
      <c r="E220" s="140">
        <v>442329.36</v>
      </c>
      <c r="F220" s="104" t="str">
        <f t="shared" si="3"/>
        <v>-</v>
      </c>
    </row>
    <row r="221" spans="1:7" s="121" customFormat="1" ht="63" customHeight="1" x14ac:dyDescent="0.25">
      <c r="A221" s="133" t="s">
        <v>777</v>
      </c>
      <c r="B221" s="103" t="s">
        <v>30</v>
      </c>
      <c r="C221" s="111" t="s">
        <v>782</v>
      </c>
      <c r="D221" s="104" t="s">
        <v>40</v>
      </c>
      <c r="E221" s="140">
        <v>150529.46</v>
      </c>
      <c r="F221" s="104" t="str">
        <f t="shared" si="3"/>
        <v>-</v>
      </c>
    </row>
    <row r="222" spans="1:7" s="120" customFormat="1" ht="40.200000000000003" customHeight="1" x14ac:dyDescent="0.25">
      <c r="A222" s="135" t="s">
        <v>130</v>
      </c>
      <c r="B222" s="106" t="s">
        <v>30</v>
      </c>
      <c r="C222" s="107" t="s">
        <v>131</v>
      </c>
      <c r="D222" s="104" t="s">
        <v>40</v>
      </c>
      <c r="E222" s="108">
        <f>E223</f>
        <v>-334382.76</v>
      </c>
      <c r="F222" s="104" t="str">
        <f t="shared" si="3"/>
        <v>-</v>
      </c>
      <c r="G222" s="119"/>
    </row>
    <row r="223" spans="1:7" s="121" customFormat="1" ht="36" customHeight="1" x14ac:dyDescent="0.25">
      <c r="A223" s="133" t="s">
        <v>132</v>
      </c>
      <c r="B223" s="103" t="s">
        <v>30</v>
      </c>
      <c r="C223" s="105" t="s">
        <v>133</v>
      </c>
      <c r="D223" s="104" t="s">
        <v>40</v>
      </c>
      <c r="E223" s="104">
        <f>E224+E226</f>
        <v>-334382.76</v>
      </c>
      <c r="F223" s="104" t="str">
        <f t="shared" si="3"/>
        <v>-</v>
      </c>
    </row>
    <row r="224" spans="1:7" s="121" customFormat="1" ht="42" customHeight="1" x14ac:dyDescent="0.25">
      <c r="A224" s="133" t="s">
        <v>675</v>
      </c>
      <c r="B224" s="103" t="s">
        <v>30</v>
      </c>
      <c r="C224" s="105" t="s">
        <v>774</v>
      </c>
      <c r="D224" s="104" t="s">
        <v>40</v>
      </c>
      <c r="E224" s="104">
        <v>-265143.32</v>
      </c>
      <c r="F224" s="104" t="str">
        <f t="shared" si="3"/>
        <v>-</v>
      </c>
    </row>
    <row r="225" spans="1:6" ht="42" customHeight="1" x14ac:dyDescent="0.25">
      <c r="A225" s="133" t="s">
        <v>675</v>
      </c>
      <c r="B225" s="103" t="s">
        <v>30</v>
      </c>
      <c r="C225" s="105" t="s">
        <v>631</v>
      </c>
      <c r="D225" s="104" t="s">
        <v>40</v>
      </c>
      <c r="E225" s="104">
        <v>-265143.32</v>
      </c>
      <c r="F225" s="104" t="str">
        <f t="shared" si="3"/>
        <v>-</v>
      </c>
    </row>
    <row r="226" spans="1:6" ht="44.25" customHeight="1" x14ac:dyDescent="0.25">
      <c r="A226" s="133" t="s">
        <v>676</v>
      </c>
      <c r="B226" s="103" t="s">
        <v>30</v>
      </c>
      <c r="C226" s="105" t="s">
        <v>775</v>
      </c>
      <c r="D226" s="104" t="s">
        <v>40</v>
      </c>
      <c r="E226" s="104">
        <f>E227+E228</f>
        <v>-69239.44</v>
      </c>
      <c r="F226" s="104" t="str">
        <f t="shared" si="3"/>
        <v>-</v>
      </c>
    </row>
    <row r="227" spans="1:6" ht="43.5" customHeight="1" x14ac:dyDescent="0.25">
      <c r="A227" s="133" t="s">
        <v>676</v>
      </c>
      <c r="B227" s="103" t="s">
        <v>30</v>
      </c>
      <c r="C227" s="105" t="s">
        <v>134</v>
      </c>
      <c r="D227" s="104" t="s">
        <v>40</v>
      </c>
      <c r="E227" s="140">
        <v>-39781.839999999997</v>
      </c>
      <c r="F227" s="104" t="str">
        <f t="shared" si="3"/>
        <v>-</v>
      </c>
    </row>
    <row r="228" spans="1:6" ht="43.5" customHeight="1" x14ac:dyDescent="0.25">
      <c r="A228" s="133" t="s">
        <v>676</v>
      </c>
      <c r="B228" s="103" t="s">
        <v>30</v>
      </c>
      <c r="C228" s="105" t="s">
        <v>135</v>
      </c>
      <c r="D228" s="104" t="s">
        <v>40</v>
      </c>
      <c r="E228" s="104">
        <v>-29457.599999999999</v>
      </c>
      <c r="F228" s="104" t="str">
        <f t="shared" si="3"/>
        <v>-</v>
      </c>
    </row>
    <row r="229" spans="1:6" ht="12.75" customHeight="1" x14ac:dyDescent="0.25">
      <c r="A229" s="79"/>
      <c r="B229" s="117"/>
      <c r="C229" s="132"/>
      <c r="D229" s="82"/>
      <c r="E229" s="83"/>
      <c r="F229" s="82"/>
    </row>
  </sheetData>
  <mergeCells count="12">
    <mergeCell ref="B13:B19"/>
    <mergeCell ref="D13:D19"/>
    <mergeCell ref="C13:C19"/>
    <mergeCell ref="A13:A19"/>
    <mergeCell ref="F13:F19"/>
    <mergeCell ref="E13:E19"/>
    <mergeCell ref="A12:D12"/>
    <mergeCell ref="A3:D3"/>
    <mergeCell ref="A6:D6"/>
    <mergeCell ref="A4:D4"/>
    <mergeCell ref="B8:D8"/>
    <mergeCell ref="B9:D9"/>
  </mergeCells>
  <conditionalFormatting sqref="F23 F25:F26 F28:F29 F31:F32 F34:F35 F37:F38 F40:F41 F43:F44 F46:F47 F49:F50 F52:F53 F55:F56 F58:F59 F61:F62 F64:F65 F67:F68 F70:F71 F73:F74 F76:F77 F79:F80 F82:F83 F85:F86 F88:F89 F91:F92 F94:F95 F97:F98 F100:F101 F103:F104 F106:F107 F109:F110 F112:F113 F115:F116 F118:F119 F121:F122 F124:F125 F127:F128 F130:F131 F133:F134 F136:F137 F139:F140 F142:F143 F145:F146 F148:F149 F151:F152 F154:F155 F157:F158 F160:F161 F163:F164 F166:F173">
    <cfRule type="cellIs" priority="2" stopIfTrue="1" operator="equal">
      <formula>0</formula>
    </cfRule>
  </conditionalFormatting>
  <pageMargins left="0.25" right="0.25" top="0.75" bottom="0.75" header="0.3" footer="0.3"/>
  <pageSetup paperSize="9" scale="74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2"/>
  <sheetViews>
    <sheetView showGridLines="0" view="pageBreakPreview" topLeftCell="A369" zoomScale="90" zoomScaleNormal="110" zoomScaleSheetLayoutView="90" workbookViewId="0">
      <selection activeCell="I373" sqref="I373"/>
    </sheetView>
  </sheetViews>
  <sheetFormatPr defaultColWidth="9.109375" defaultRowHeight="12.75" customHeight="1" x14ac:dyDescent="0.25"/>
  <cols>
    <col min="1" max="1" width="32.44140625" style="71" customWidth="1"/>
    <col min="2" max="2" width="4.33203125" style="71" customWidth="1"/>
    <col min="3" max="3" width="21.33203125" style="71" customWidth="1"/>
    <col min="4" max="4" width="18.88671875" style="71" customWidth="1"/>
    <col min="5" max="6" width="18.6640625" style="71" customWidth="1"/>
    <col min="7" max="7" width="17.109375" style="71" bestFit="1" customWidth="1"/>
    <col min="8" max="8" width="16.44140625" style="71" bestFit="1" customWidth="1"/>
    <col min="9" max="9" width="13" style="71" bestFit="1" customWidth="1"/>
    <col min="10" max="16384" width="9.109375" style="71"/>
  </cols>
  <sheetData>
    <row r="1" spans="1:9" ht="1.8" customHeight="1" x14ac:dyDescent="0.25"/>
    <row r="2" spans="1:9" ht="15" customHeight="1" x14ac:dyDescent="0.25">
      <c r="A2" s="175" t="s">
        <v>136</v>
      </c>
      <c r="B2" s="175"/>
      <c r="C2" s="175"/>
      <c r="D2" s="175"/>
      <c r="E2" s="166"/>
      <c r="F2" s="59" t="s">
        <v>137</v>
      </c>
    </row>
    <row r="3" spans="1:9" ht="13.5" customHeight="1" x14ac:dyDescent="0.25">
      <c r="A3" s="1"/>
      <c r="B3" s="1"/>
      <c r="C3" s="3"/>
      <c r="D3" s="4"/>
      <c r="E3" s="4"/>
      <c r="F3" s="4"/>
    </row>
    <row r="4" spans="1:9" ht="10.199999999999999" customHeight="1" x14ac:dyDescent="0.25">
      <c r="A4" s="186" t="s">
        <v>20</v>
      </c>
      <c r="B4" s="185" t="s">
        <v>21</v>
      </c>
      <c r="C4" s="185" t="s">
        <v>138</v>
      </c>
      <c r="D4" s="184" t="s">
        <v>23</v>
      </c>
      <c r="E4" s="187" t="s">
        <v>24</v>
      </c>
      <c r="F4" s="184" t="s">
        <v>25</v>
      </c>
    </row>
    <row r="5" spans="1:9" ht="5.4" customHeight="1" x14ac:dyDescent="0.25">
      <c r="A5" s="186"/>
      <c r="B5" s="185"/>
      <c r="C5" s="185"/>
      <c r="D5" s="184"/>
      <c r="E5" s="187"/>
      <c r="F5" s="184"/>
    </row>
    <row r="6" spans="1:9" ht="9.6" customHeight="1" x14ac:dyDescent="0.25">
      <c r="A6" s="186"/>
      <c r="B6" s="185"/>
      <c r="C6" s="185"/>
      <c r="D6" s="184"/>
      <c r="E6" s="187"/>
      <c r="F6" s="184"/>
    </row>
    <row r="7" spans="1:9" ht="6" customHeight="1" x14ac:dyDescent="0.25">
      <c r="A7" s="186"/>
      <c r="B7" s="185"/>
      <c r="C7" s="185"/>
      <c r="D7" s="184"/>
      <c r="E7" s="187"/>
      <c r="F7" s="184"/>
    </row>
    <row r="8" spans="1:9" ht="6.6" customHeight="1" x14ac:dyDescent="0.25">
      <c r="A8" s="186"/>
      <c r="B8" s="185"/>
      <c r="C8" s="185"/>
      <c r="D8" s="184"/>
      <c r="E8" s="187"/>
      <c r="F8" s="184"/>
    </row>
    <row r="9" spans="1:9" ht="10.95" customHeight="1" x14ac:dyDescent="0.25">
      <c r="A9" s="186"/>
      <c r="B9" s="185"/>
      <c r="C9" s="185"/>
      <c r="D9" s="184"/>
      <c r="E9" s="187"/>
      <c r="F9" s="184"/>
    </row>
    <row r="10" spans="1:9" ht="4.2" hidden="1" customHeight="1" x14ac:dyDescent="0.25">
      <c r="A10" s="186"/>
      <c r="B10" s="185"/>
      <c r="C10" s="87"/>
      <c r="D10" s="184"/>
      <c r="E10" s="167"/>
      <c r="F10" s="161"/>
    </row>
    <row r="11" spans="1:9" ht="13.2" hidden="1" customHeight="1" x14ac:dyDescent="0.25">
      <c r="A11" s="186"/>
      <c r="B11" s="185"/>
      <c r="C11" s="87"/>
      <c r="D11" s="184"/>
      <c r="E11" s="167"/>
      <c r="F11" s="161"/>
    </row>
    <row r="12" spans="1:9" ht="13.5" customHeight="1" x14ac:dyDescent="0.25">
      <c r="A12" s="118">
        <v>1</v>
      </c>
      <c r="B12" s="118">
        <v>2</v>
      </c>
      <c r="C12" s="118">
        <v>3</v>
      </c>
      <c r="D12" s="168" t="s">
        <v>26</v>
      </c>
      <c r="E12" s="168" t="s">
        <v>27</v>
      </c>
      <c r="F12" s="162" t="s">
        <v>28</v>
      </c>
    </row>
    <row r="13" spans="1:9" ht="13.2" x14ac:dyDescent="0.25">
      <c r="A13" s="88" t="s">
        <v>139</v>
      </c>
      <c r="B13" s="85" t="s">
        <v>140</v>
      </c>
      <c r="C13" s="89" t="s">
        <v>141</v>
      </c>
      <c r="D13" s="108">
        <f>D15+D112+D132+D171+D205+D269+D305+D356+D376</f>
        <v>868692634.68999994</v>
      </c>
      <c r="E13" s="108">
        <f>E15+E112+E132+E171+E205+E269+E305+E356+E376</f>
        <v>699397924.59000003</v>
      </c>
      <c r="F13" s="108">
        <f>D13-E13</f>
        <v>169294710.0999999</v>
      </c>
    </row>
    <row r="14" spans="1:9" ht="13.2" x14ac:dyDescent="0.25">
      <c r="A14" s="90" t="s">
        <v>32</v>
      </c>
      <c r="B14" s="91"/>
      <c r="C14" s="92"/>
      <c r="D14" s="156"/>
      <c r="E14" s="157"/>
      <c r="F14" s="157"/>
    </row>
    <row r="15" spans="1:9" ht="13.2" x14ac:dyDescent="0.25">
      <c r="A15" s="88" t="s">
        <v>142</v>
      </c>
      <c r="B15" s="85" t="s">
        <v>140</v>
      </c>
      <c r="C15" s="89" t="s">
        <v>143</v>
      </c>
      <c r="D15" s="108">
        <f>D16+D25+D29+D32</f>
        <v>121496306.41</v>
      </c>
      <c r="E15" s="108">
        <f>E16+E25+E29+E32</f>
        <v>94512503.469999999</v>
      </c>
      <c r="F15" s="104">
        <f>D15-E15</f>
        <v>26983802.939999998</v>
      </c>
      <c r="G15" s="112"/>
      <c r="H15" s="112"/>
    </row>
    <row r="16" spans="1:9" ht="66" customHeight="1" x14ac:dyDescent="0.25">
      <c r="A16" s="93" t="s">
        <v>144</v>
      </c>
      <c r="B16" s="84" t="s">
        <v>140</v>
      </c>
      <c r="C16" s="94" t="s">
        <v>145</v>
      </c>
      <c r="D16" s="104">
        <f>D17+FIO</f>
        <v>98944608.969999999</v>
      </c>
      <c r="E16" s="104">
        <f>E17+E21</f>
        <v>80802778.710000008</v>
      </c>
      <c r="F16" s="104">
        <f t="shared" ref="F16:F84" si="0">D16-E16</f>
        <v>18141830.25999999</v>
      </c>
      <c r="I16" s="113"/>
    </row>
    <row r="17" spans="1:6" ht="27.6" customHeight="1" x14ac:dyDescent="0.25">
      <c r="A17" s="93" t="s">
        <v>146</v>
      </c>
      <c r="B17" s="84" t="s">
        <v>140</v>
      </c>
      <c r="C17" s="94" t="s">
        <v>147</v>
      </c>
      <c r="D17" s="104">
        <f>D18+D19+D20</f>
        <v>17957137.550000001</v>
      </c>
      <c r="E17" s="104">
        <f>E18+E19+E20</f>
        <v>15153590.9</v>
      </c>
      <c r="F17" s="104">
        <f t="shared" si="0"/>
        <v>2803546.6500000004</v>
      </c>
    </row>
    <row r="18" spans="1:6" ht="13.2" x14ac:dyDescent="0.25">
      <c r="A18" s="93" t="s">
        <v>148</v>
      </c>
      <c r="B18" s="84" t="s">
        <v>140</v>
      </c>
      <c r="C18" s="94" t="s">
        <v>149</v>
      </c>
      <c r="D18" s="104">
        <f t="shared" ref="D18:E20" si="1">D98</f>
        <v>13335636.91</v>
      </c>
      <c r="E18" s="104">
        <f t="shared" si="1"/>
        <v>10835728.07</v>
      </c>
      <c r="F18" s="104">
        <f t="shared" si="0"/>
        <v>2499908.84</v>
      </c>
    </row>
    <row r="19" spans="1:6" ht="27" customHeight="1" x14ac:dyDescent="0.25">
      <c r="A19" s="93" t="s">
        <v>150</v>
      </c>
      <c r="B19" s="84" t="s">
        <v>140</v>
      </c>
      <c r="C19" s="94" t="s">
        <v>151</v>
      </c>
      <c r="D19" s="104">
        <f t="shared" si="1"/>
        <v>704334.39</v>
      </c>
      <c r="E19" s="104">
        <f>E99</f>
        <v>611396.42000000004</v>
      </c>
      <c r="F19" s="104">
        <f t="shared" si="0"/>
        <v>92937.969999999972</v>
      </c>
    </row>
    <row r="20" spans="1:6" ht="46.8" customHeight="1" x14ac:dyDescent="0.25">
      <c r="A20" s="93" t="s">
        <v>152</v>
      </c>
      <c r="B20" s="84" t="s">
        <v>140</v>
      </c>
      <c r="C20" s="94" t="s">
        <v>153</v>
      </c>
      <c r="D20" s="104">
        <f>D100</f>
        <v>3917166.25</v>
      </c>
      <c r="E20" s="104">
        <f t="shared" si="1"/>
        <v>3706466.41</v>
      </c>
      <c r="F20" s="104">
        <f t="shared" si="0"/>
        <v>210699.83999999985</v>
      </c>
    </row>
    <row r="21" spans="1:6" ht="30.6" customHeight="1" x14ac:dyDescent="0.25">
      <c r="A21" s="93" t="s">
        <v>154</v>
      </c>
      <c r="B21" s="84" t="s">
        <v>140</v>
      </c>
      <c r="C21" s="94" t="s">
        <v>155</v>
      </c>
      <c r="D21" s="104">
        <f>D22+D23+D24</f>
        <v>80987471.420000002</v>
      </c>
      <c r="E21" s="104">
        <f>E22+E23+E24</f>
        <v>65649187.810000002</v>
      </c>
      <c r="F21" s="104">
        <f t="shared" si="0"/>
        <v>15338283.609999999</v>
      </c>
    </row>
    <row r="22" spans="1:6" ht="28.8" customHeight="1" x14ac:dyDescent="0.25">
      <c r="A22" s="93" t="s">
        <v>156</v>
      </c>
      <c r="B22" s="84" t="s">
        <v>140</v>
      </c>
      <c r="C22" s="94" t="s">
        <v>157</v>
      </c>
      <c r="D22" s="104">
        <f>D44+D57+D77</f>
        <v>60491115.530000001</v>
      </c>
      <c r="E22" s="104">
        <f>E44+E57+E77</f>
        <v>47735676.160000004</v>
      </c>
      <c r="F22" s="104">
        <f t="shared" si="0"/>
        <v>12755439.369999997</v>
      </c>
    </row>
    <row r="23" spans="1:6" ht="37.799999999999997" customHeight="1" x14ac:dyDescent="0.25">
      <c r="A23" s="93" t="s">
        <v>158</v>
      </c>
      <c r="B23" s="84" t="s">
        <v>140</v>
      </c>
      <c r="C23" s="94" t="s">
        <v>159</v>
      </c>
      <c r="D23" s="104">
        <f>D45+D50+D58+D78</f>
        <v>2193311.98</v>
      </c>
      <c r="E23" s="104">
        <f>E45+E50+E58+E78</f>
        <v>2085617.1099999999</v>
      </c>
      <c r="F23" s="104">
        <f t="shared" si="0"/>
        <v>107694.87000000011</v>
      </c>
    </row>
    <row r="24" spans="1:6" ht="48" customHeight="1" x14ac:dyDescent="0.25">
      <c r="A24" s="93" t="s">
        <v>160</v>
      </c>
      <c r="B24" s="84" t="s">
        <v>140</v>
      </c>
      <c r="C24" s="94" t="s">
        <v>161</v>
      </c>
      <c r="D24" s="104">
        <f>D46+D59+D79</f>
        <v>18303043.91</v>
      </c>
      <c r="E24" s="104">
        <f>E46+E59+E79</f>
        <v>15827894.539999999</v>
      </c>
      <c r="F24" s="104">
        <f t="shared" si="0"/>
        <v>2475149.370000001</v>
      </c>
    </row>
    <row r="25" spans="1:6" ht="36" customHeight="1" x14ac:dyDescent="0.25">
      <c r="A25" s="93" t="s">
        <v>162</v>
      </c>
      <c r="B25" s="84" t="s">
        <v>140</v>
      </c>
      <c r="C25" s="94" t="s">
        <v>163</v>
      </c>
      <c r="D25" s="104">
        <f>D51+D60+D80+D101</f>
        <v>19620392.030000001</v>
      </c>
      <c r="E25" s="104">
        <f>E51+E60+E80+E101</f>
        <v>11424656.719999999</v>
      </c>
      <c r="F25" s="104">
        <f t="shared" si="0"/>
        <v>8195735.3100000024</v>
      </c>
    </row>
    <row r="26" spans="1:6" ht="40.799999999999997" customHeight="1" x14ac:dyDescent="0.25">
      <c r="A26" s="93" t="s">
        <v>164</v>
      </c>
      <c r="B26" s="84" t="s">
        <v>140</v>
      </c>
      <c r="C26" s="94" t="s">
        <v>165</v>
      </c>
      <c r="D26" s="104">
        <f t="shared" ref="D26:E26" si="2">D51+D61+D81+D102</f>
        <v>19620392.030000001</v>
      </c>
      <c r="E26" s="104">
        <f t="shared" si="2"/>
        <v>11424656.719999999</v>
      </c>
      <c r="F26" s="104">
        <f t="shared" si="0"/>
        <v>8195735.3100000024</v>
      </c>
    </row>
    <row r="27" spans="1:6" ht="43.95" customHeight="1" x14ac:dyDescent="0.25">
      <c r="A27" s="93" t="s">
        <v>166</v>
      </c>
      <c r="B27" s="84" t="s">
        <v>140</v>
      </c>
      <c r="C27" s="94" t="s">
        <v>167</v>
      </c>
      <c r="D27" s="104">
        <f>D62+D82+D103</f>
        <v>3083171.88</v>
      </c>
      <c r="E27" s="104">
        <f>E62+E82+E103</f>
        <v>1628889.83</v>
      </c>
      <c r="F27" s="104">
        <f t="shared" si="0"/>
        <v>1454282.0499999998</v>
      </c>
    </row>
    <row r="28" spans="1:6" ht="13.2" x14ac:dyDescent="0.25">
      <c r="A28" s="93" t="s">
        <v>168</v>
      </c>
      <c r="B28" s="84" t="s">
        <v>140</v>
      </c>
      <c r="C28" s="94" t="s">
        <v>169</v>
      </c>
      <c r="D28" s="104">
        <f>D53+D63+D83+D104</f>
        <v>16537220.149999999</v>
      </c>
      <c r="E28" s="104">
        <f>E53+E63+E83+E104</f>
        <v>9795766.8900000006</v>
      </c>
      <c r="F28" s="104">
        <f t="shared" si="0"/>
        <v>6741453.2599999979</v>
      </c>
    </row>
    <row r="29" spans="1:6" ht="25.95" customHeight="1" x14ac:dyDescent="0.25">
      <c r="A29" s="93" t="s">
        <v>444</v>
      </c>
      <c r="B29" s="84" t="s">
        <v>140</v>
      </c>
      <c r="C29" s="94" t="s">
        <v>629</v>
      </c>
      <c r="D29" s="104">
        <f>D31+D30</f>
        <v>113314.72</v>
      </c>
      <c r="E29" s="104">
        <f>E31+E30</f>
        <v>63168.800000000003</v>
      </c>
      <c r="F29" s="104">
        <f t="shared" si="0"/>
        <v>50145.919999999998</v>
      </c>
    </row>
    <row r="30" spans="1:6" ht="36.6" customHeight="1" x14ac:dyDescent="0.25">
      <c r="A30" s="93" t="s">
        <v>452</v>
      </c>
      <c r="B30" s="84" t="s">
        <v>140</v>
      </c>
      <c r="C30" s="94" t="s">
        <v>926</v>
      </c>
      <c r="D30" s="104">
        <v>94814.720000000001</v>
      </c>
      <c r="E30" s="104">
        <v>44668.800000000003</v>
      </c>
      <c r="F30" s="104"/>
    </row>
    <row r="31" spans="1:6" ht="21.6" customHeight="1" x14ac:dyDescent="0.25">
      <c r="A31" s="93" t="s">
        <v>456</v>
      </c>
      <c r="B31" s="84" t="s">
        <v>140</v>
      </c>
      <c r="C31" s="94" t="s">
        <v>630</v>
      </c>
      <c r="D31" s="104">
        <f>D106</f>
        <v>18500</v>
      </c>
      <c r="E31" s="104">
        <f>E106</f>
        <v>18500</v>
      </c>
      <c r="F31" s="104">
        <f t="shared" si="0"/>
        <v>0</v>
      </c>
    </row>
    <row r="32" spans="1:6" ht="13.2" x14ac:dyDescent="0.25">
      <c r="A32" s="93" t="s">
        <v>170</v>
      </c>
      <c r="B32" s="84" t="s">
        <v>140</v>
      </c>
      <c r="C32" s="94" t="s">
        <v>171</v>
      </c>
      <c r="D32" s="104">
        <f>D33+D35+D39+D40</f>
        <v>2817990.69</v>
      </c>
      <c r="E32" s="104">
        <f>E33+E35+E39+E40</f>
        <v>2221899.2400000002</v>
      </c>
      <c r="F32" s="104">
        <f t="shared" si="0"/>
        <v>596091.44999999972</v>
      </c>
    </row>
    <row r="33" spans="1:6" ht="21" customHeight="1" x14ac:dyDescent="0.25">
      <c r="A33" s="93" t="s">
        <v>172</v>
      </c>
      <c r="B33" s="84" t="s">
        <v>140</v>
      </c>
      <c r="C33" s="94" t="s">
        <v>173</v>
      </c>
      <c r="D33" s="104">
        <f>D34</f>
        <v>291980.09999999998</v>
      </c>
      <c r="E33" s="104">
        <f>E34</f>
        <v>291409.09999999998</v>
      </c>
      <c r="F33" s="104">
        <f t="shared" si="0"/>
        <v>571</v>
      </c>
    </row>
    <row r="34" spans="1:6" ht="40.799999999999997" customHeight="1" x14ac:dyDescent="0.25">
      <c r="A34" s="93" t="s">
        <v>174</v>
      </c>
      <c r="B34" s="84" t="s">
        <v>140</v>
      </c>
      <c r="C34" s="94" t="s">
        <v>175</v>
      </c>
      <c r="D34" s="104">
        <f>D69</f>
        <v>291980.09999999998</v>
      </c>
      <c r="E34" s="104">
        <f>E69</f>
        <v>291409.09999999998</v>
      </c>
      <c r="F34" s="104">
        <f t="shared" si="0"/>
        <v>571</v>
      </c>
    </row>
    <row r="35" spans="1:6" ht="19.2" customHeight="1" x14ac:dyDescent="0.25">
      <c r="A35" s="93" t="s">
        <v>176</v>
      </c>
      <c r="B35" s="84" t="s">
        <v>140</v>
      </c>
      <c r="C35" s="94" t="s">
        <v>177</v>
      </c>
      <c r="D35" s="104">
        <f>D36+D37+D38</f>
        <v>1124060.5899999999</v>
      </c>
      <c r="E35" s="104">
        <f>E36+E37+E38</f>
        <v>930524.68</v>
      </c>
      <c r="F35" s="104">
        <f t="shared" si="0"/>
        <v>193535.9099999998</v>
      </c>
    </row>
    <row r="36" spans="1:6" ht="30" customHeight="1" x14ac:dyDescent="0.25">
      <c r="A36" s="93" t="s">
        <v>178</v>
      </c>
      <c r="B36" s="84" t="s">
        <v>140</v>
      </c>
      <c r="C36" s="94" t="s">
        <v>179</v>
      </c>
      <c r="D36" s="104">
        <f t="shared" ref="D36:E38" si="3">D71+D86+D109</f>
        <v>22957</v>
      </c>
      <c r="E36" s="104">
        <f>E71+E86+E109</f>
        <v>17001</v>
      </c>
      <c r="F36" s="104">
        <f t="shared" si="0"/>
        <v>5956</v>
      </c>
    </row>
    <row r="37" spans="1:6" ht="19.2" customHeight="1" x14ac:dyDescent="0.25">
      <c r="A37" s="93" t="s">
        <v>180</v>
      </c>
      <c r="B37" s="84" t="s">
        <v>140</v>
      </c>
      <c r="C37" s="94" t="s">
        <v>181</v>
      </c>
      <c r="D37" s="104">
        <f t="shared" si="3"/>
        <v>339774.76</v>
      </c>
      <c r="E37" s="104">
        <f t="shared" si="3"/>
        <v>176345</v>
      </c>
      <c r="F37" s="104">
        <f t="shared" si="0"/>
        <v>163429.76000000001</v>
      </c>
    </row>
    <row r="38" spans="1:6" ht="22.95" customHeight="1" x14ac:dyDescent="0.25">
      <c r="A38" s="93" t="s">
        <v>182</v>
      </c>
      <c r="B38" s="84" t="s">
        <v>140</v>
      </c>
      <c r="C38" s="94" t="s">
        <v>183</v>
      </c>
      <c r="D38" s="104">
        <f t="shared" si="3"/>
        <v>761328.83</v>
      </c>
      <c r="E38" s="104">
        <f t="shared" si="3"/>
        <v>737178.68</v>
      </c>
      <c r="F38" s="104">
        <f t="shared" si="0"/>
        <v>24150.149999999907</v>
      </c>
    </row>
    <row r="39" spans="1:6" ht="21" customHeight="1" x14ac:dyDescent="0.25">
      <c r="A39" s="93" t="s">
        <v>184</v>
      </c>
      <c r="B39" s="84" t="s">
        <v>140</v>
      </c>
      <c r="C39" s="94" t="s">
        <v>185</v>
      </c>
      <c r="D39" s="104">
        <f>D94</f>
        <v>401950</v>
      </c>
      <c r="E39" s="104">
        <f>E94</f>
        <v>0</v>
      </c>
      <c r="F39" s="104">
        <f t="shared" si="0"/>
        <v>401950</v>
      </c>
    </row>
    <row r="40" spans="1:6" ht="21" customHeight="1" x14ac:dyDescent="0.25">
      <c r="A40" s="93" t="s">
        <v>833</v>
      </c>
      <c r="B40" s="84" t="s">
        <v>140</v>
      </c>
      <c r="C40" s="94" t="s">
        <v>834</v>
      </c>
      <c r="D40" s="104">
        <f>D90</f>
        <v>1000000</v>
      </c>
      <c r="E40" s="104">
        <f>E90</f>
        <v>999965.46</v>
      </c>
      <c r="F40" s="104"/>
    </row>
    <row r="41" spans="1:6" ht="60.6" customHeight="1" x14ac:dyDescent="0.25">
      <c r="A41" s="88" t="s">
        <v>186</v>
      </c>
      <c r="B41" s="85" t="s">
        <v>140</v>
      </c>
      <c r="C41" s="89" t="s">
        <v>603</v>
      </c>
      <c r="D41" s="108">
        <f>D42</f>
        <v>3508425.06</v>
      </c>
      <c r="E41" s="108">
        <f t="shared" ref="E41" si="4">E42</f>
        <v>3281683.04</v>
      </c>
      <c r="F41" s="104">
        <f t="shared" si="0"/>
        <v>226742.02000000002</v>
      </c>
    </row>
    <row r="42" spans="1:6" ht="70.8" customHeight="1" x14ac:dyDescent="0.25">
      <c r="A42" s="93" t="s">
        <v>144</v>
      </c>
      <c r="B42" s="84" t="s">
        <v>140</v>
      </c>
      <c r="C42" s="94" t="s">
        <v>604</v>
      </c>
      <c r="D42" s="104">
        <f>D43</f>
        <v>3508425.06</v>
      </c>
      <c r="E42" s="104">
        <f>E43</f>
        <v>3281683.04</v>
      </c>
      <c r="F42" s="104">
        <f t="shared" si="0"/>
        <v>226742.02000000002</v>
      </c>
    </row>
    <row r="43" spans="1:6" ht="36.6" customHeight="1" x14ac:dyDescent="0.25">
      <c r="A43" s="93" t="s">
        <v>154</v>
      </c>
      <c r="B43" s="84" t="s">
        <v>140</v>
      </c>
      <c r="C43" s="94" t="s">
        <v>605</v>
      </c>
      <c r="D43" s="104">
        <f>D44+D45+D46</f>
        <v>3508425.06</v>
      </c>
      <c r="E43" s="104">
        <f>E44+E45+E46</f>
        <v>3281683.04</v>
      </c>
      <c r="F43" s="104">
        <f t="shared" si="0"/>
        <v>226742.02000000002</v>
      </c>
    </row>
    <row r="44" spans="1:6" ht="29.25" customHeight="1" x14ac:dyDescent="0.25">
      <c r="A44" s="93" t="s">
        <v>156</v>
      </c>
      <c r="B44" s="84" t="s">
        <v>140</v>
      </c>
      <c r="C44" s="94" t="s">
        <v>607</v>
      </c>
      <c r="D44" s="104">
        <v>2741366.38</v>
      </c>
      <c r="E44" s="154">
        <v>2612516.27</v>
      </c>
      <c r="F44" s="104">
        <f t="shared" si="0"/>
        <v>128850.10999999987</v>
      </c>
    </row>
    <row r="45" spans="1:6" ht="41.4" customHeight="1" x14ac:dyDescent="0.25">
      <c r="A45" s="93" t="s">
        <v>158</v>
      </c>
      <c r="B45" s="84" t="s">
        <v>140</v>
      </c>
      <c r="C45" s="94" t="s">
        <v>606</v>
      </c>
      <c r="D45" s="104">
        <v>60126</v>
      </c>
      <c r="E45" s="104">
        <v>31750.799999999999</v>
      </c>
      <c r="F45" s="104">
        <f t="shared" si="0"/>
        <v>28375.200000000001</v>
      </c>
    </row>
    <row r="46" spans="1:6" ht="48" customHeight="1" x14ac:dyDescent="0.25">
      <c r="A46" s="93" t="s">
        <v>160</v>
      </c>
      <c r="B46" s="84" t="s">
        <v>140</v>
      </c>
      <c r="C46" s="94" t="s">
        <v>608</v>
      </c>
      <c r="D46" s="104">
        <v>706932.68</v>
      </c>
      <c r="E46" s="154">
        <v>637415.97</v>
      </c>
      <c r="F46" s="104">
        <f t="shared" si="0"/>
        <v>69516.710000000079</v>
      </c>
    </row>
    <row r="47" spans="1:6" ht="49.2" customHeight="1" x14ac:dyDescent="0.25">
      <c r="A47" s="93" t="s">
        <v>186</v>
      </c>
      <c r="B47" s="84" t="s">
        <v>140</v>
      </c>
      <c r="C47" s="122" t="s">
        <v>611</v>
      </c>
      <c r="D47" s="108">
        <f>D49+D51</f>
        <v>50000</v>
      </c>
      <c r="E47" s="108">
        <f>E49+E51</f>
        <v>28500</v>
      </c>
      <c r="F47" s="104">
        <f t="shared" si="0"/>
        <v>21500</v>
      </c>
    </row>
    <row r="48" spans="1:6" ht="70.95" customHeight="1" x14ac:dyDescent="0.25">
      <c r="A48" s="93" t="s">
        <v>144</v>
      </c>
      <c r="B48" s="84"/>
      <c r="C48" s="94" t="s">
        <v>625</v>
      </c>
      <c r="D48" s="108">
        <f>D49</f>
        <v>5000</v>
      </c>
      <c r="E48" s="104">
        <v>0</v>
      </c>
      <c r="F48" s="104">
        <f t="shared" si="0"/>
        <v>5000</v>
      </c>
    </row>
    <row r="49" spans="1:7" ht="29.4" customHeight="1" x14ac:dyDescent="0.25">
      <c r="A49" s="93" t="s">
        <v>154</v>
      </c>
      <c r="B49" s="84" t="s">
        <v>140</v>
      </c>
      <c r="C49" s="94" t="s">
        <v>609</v>
      </c>
      <c r="D49" s="104">
        <f>D50</f>
        <v>5000</v>
      </c>
      <c r="E49" s="104">
        <v>0</v>
      </c>
      <c r="F49" s="104">
        <f t="shared" si="0"/>
        <v>5000</v>
      </c>
    </row>
    <row r="50" spans="1:7" ht="40.950000000000003" customHeight="1" x14ac:dyDescent="0.25">
      <c r="A50" s="93" t="s">
        <v>158</v>
      </c>
      <c r="B50" s="84" t="s">
        <v>140</v>
      </c>
      <c r="C50" s="94" t="s">
        <v>610</v>
      </c>
      <c r="D50" s="104">
        <v>5000</v>
      </c>
      <c r="E50" s="104">
        <v>0</v>
      </c>
      <c r="F50" s="104">
        <f t="shared" si="0"/>
        <v>5000</v>
      </c>
    </row>
    <row r="51" spans="1:7" ht="36" customHeight="1" x14ac:dyDescent="0.25">
      <c r="A51" s="93" t="s">
        <v>162</v>
      </c>
      <c r="B51" s="84" t="s">
        <v>140</v>
      </c>
      <c r="C51" s="94" t="s">
        <v>187</v>
      </c>
      <c r="D51" s="104">
        <v>45000</v>
      </c>
      <c r="E51" s="104">
        <f>E52</f>
        <v>28500</v>
      </c>
      <c r="F51" s="104">
        <f t="shared" si="0"/>
        <v>16500</v>
      </c>
    </row>
    <row r="52" spans="1:7" ht="40.200000000000003" customHeight="1" x14ac:dyDescent="0.25">
      <c r="A52" s="93" t="s">
        <v>164</v>
      </c>
      <c r="B52" s="84" t="s">
        <v>140</v>
      </c>
      <c r="C52" s="94" t="s">
        <v>188</v>
      </c>
      <c r="D52" s="104">
        <v>45000</v>
      </c>
      <c r="E52" s="104">
        <f>E53</f>
        <v>28500</v>
      </c>
      <c r="F52" s="104">
        <f t="shared" si="0"/>
        <v>16500</v>
      </c>
    </row>
    <row r="53" spans="1:7" ht="18" customHeight="1" x14ac:dyDescent="0.25">
      <c r="A53" s="93" t="s">
        <v>168</v>
      </c>
      <c r="B53" s="84" t="s">
        <v>140</v>
      </c>
      <c r="C53" s="94" t="s">
        <v>189</v>
      </c>
      <c r="D53" s="104">
        <v>45000</v>
      </c>
      <c r="E53" s="104">
        <v>28500</v>
      </c>
      <c r="F53" s="104">
        <f t="shared" si="0"/>
        <v>16500</v>
      </c>
    </row>
    <row r="54" spans="1:7" ht="58.8" customHeight="1" x14ac:dyDescent="0.25">
      <c r="A54" s="88" t="s">
        <v>190</v>
      </c>
      <c r="B54" s="85" t="s">
        <v>140</v>
      </c>
      <c r="C54" s="89" t="s">
        <v>191</v>
      </c>
      <c r="D54" s="108">
        <f>D55+D60+D67+D64</f>
        <v>76672834.549999997</v>
      </c>
      <c r="E54" s="108">
        <f>E55+E60+E67+E64</f>
        <v>58975057.709999993</v>
      </c>
      <c r="F54" s="104">
        <f t="shared" si="0"/>
        <v>17697776.840000004</v>
      </c>
    </row>
    <row r="55" spans="1:7" ht="73.5" customHeight="1" x14ac:dyDescent="0.25">
      <c r="A55" s="93" t="s">
        <v>144</v>
      </c>
      <c r="B55" s="84" t="s">
        <v>140</v>
      </c>
      <c r="C55" s="94" t="s">
        <v>192</v>
      </c>
      <c r="D55" s="104">
        <f>D56</f>
        <v>64926818.590000004</v>
      </c>
      <c r="E55" s="104">
        <f t="shared" ref="E55" si="5">E56</f>
        <v>51521777.659999996</v>
      </c>
      <c r="F55" s="104">
        <f t="shared" si="0"/>
        <v>13405040.930000007</v>
      </c>
    </row>
    <row r="56" spans="1:7" ht="31.2" customHeight="1" x14ac:dyDescent="0.25">
      <c r="A56" s="93" t="s">
        <v>154</v>
      </c>
      <c r="B56" s="84" t="s">
        <v>140</v>
      </c>
      <c r="C56" s="94" t="s">
        <v>193</v>
      </c>
      <c r="D56" s="104">
        <f>D57+D58+D59</f>
        <v>64926818.590000004</v>
      </c>
      <c r="E56" s="104">
        <f t="shared" ref="E56" si="6">E57+E58+E59</f>
        <v>51521777.659999996</v>
      </c>
      <c r="F56" s="104">
        <f t="shared" si="0"/>
        <v>13405040.930000007</v>
      </c>
    </row>
    <row r="57" spans="1:7" ht="27.6" customHeight="1" x14ac:dyDescent="0.25">
      <c r="A57" s="93" t="s">
        <v>156</v>
      </c>
      <c r="B57" s="84" t="s">
        <v>140</v>
      </c>
      <c r="C57" s="94" t="s">
        <v>194</v>
      </c>
      <c r="D57" s="104">
        <v>48381360.479999997</v>
      </c>
      <c r="E57" s="154">
        <v>37208602.329999998</v>
      </c>
      <c r="F57" s="104">
        <f t="shared" si="0"/>
        <v>11172758.149999999</v>
      </c>
    </row>
    <row r="58" spans="1:7" ht="40.200000000000003" customHeight="1" x14ac:dyDescent="0.25">
      <c r="A58" s="93" t="s">
        <v>158</v>
      </c>
      <c r="B58" s="84" t="s">
        <v>140</v>
      </c>
      <c r="C58" s="94" t="s">
        <v>195</v>
      </c>
      <c r="D58" s="104">
        <v>1682793.31</v>
      </c>
      <c r="E58" s="154">
        <v>1632798.64</v>
      </c>
      <c r="F58" s="104">
        <f t="shared" si="0"/>
        <v>49994.670000000158</v>
      </c>
      <c r="G58" s="71" t="s">
        <v>701</v>
      </c>
    </row>
    <row r="59" spans="1:7" ht="57" customHeight="1" x14ac:dyDescent="0.25">
      <c r="A59" s="93" t="s">
        <v>160</v>
      </c>
      <c r="B59" s="84" t="s">
        <v>140</v>
      </c>
      <c r="C59" s="94" t="s">
        <v>196</v>
      </c>
      <c r="D59" s="104">
        <v>14862664.800000001</v>
      </c>
      <c r="E59" s="154">
        <v>12680376.689999999</v>
      </c>
      <c r="F59" s="104">
        <f t="shared" si="0"/>
        <v>2182288.1100000013</v>
      </c>
    </row>
    <row r="60" spans="1:7" ht="39.6" customHeight="1" x14ac:dyDescent="0.25">
      <c r="A60" s="93" t="s">
        <v>162</v>
      </c>
      <c r="B60" s="84" t="s">
        <v>140</v>
      </c>
      <c r="C60" s="94" t="s">
        <v>197</v>
      </c>
      <c r="D60" s="104">
        <f>D61</f>
        <v>10354336.550000001</v>
      </c>
      <c r="E60" s="104">
        <f t="shared" ref="E60" si="7">E61</f>
        <v>6286599.9699999997</v>
      </c>
      <c r="F60" s="104">
        <f t="shared" si="0"/>
        <v>4067736.580000001</v>
      </c>
    </row>
    <row r="61" spans="1:7" ht="36.6" customHeight="1" x14ac:dyDescent="0.25">
      <c r="A61" s="93" t="s">
        <v>164</v>
      </c>
      <c r="B61" s="84" t="s">
        <v>140</v>
      </c>
      <c r="C61" s="94" t="s">
        <v>198</v>
      </c>
      <c r="D61" s="104">
        <f>D62+D63</f>
        <v>10354336.550000001</v>
      </c>
      <c r="E61" s="104">
        <f t="shared" ref="E61" si="8">E62+E63</f>
        <v>6286599.9699999997</v>
      </c>
      <c r="F61" s="104">
        <f t="shared" si="0"/>
        <v>4067736.580000001</v>
      </c>
    </row>
    <row r="62" spans="1:7" ht="35.4" customHeight="1" x14ac:dyDescent="0.25">
      <c r="A62" s="93" t="s">
        <v>166</v>
      </c>
      <c r="B62" s="84" t="s">
        <v>140</v>
      </c>
      <c r="C62" s="94" t="s">
        <v>199</v>
      </c>
      <c r="D62" s="104">
        <v>2454355.88</v>
      </c>
      <c r="E62" s="154">
        <v>1248040.8799999999</v>
      </c>
      <c r="F62" s="104">
        <f t="shared" si="0"/>
        <v>1206315</v>
      </c>
    </row>
    <row r="63" spans="1:7" ht="18" customHeight="1" x14ac:dyDescent="0.25">
      <c r="A63" s="93" t="s">
        <v>168</v>
      </c>
      <c r="B63" s="84" t="s">
        <v>140</v>
      </c>
      <c r="C63" s="94" t="s">
        <v>200</v>
      </c>
      <c r="D63" s="158">
        <v>7899980.6699999999</v>
      </c>
      <c r="E63" s="158">
        <v>5038559.09</v>
      </c>
      <c r="F63" s="104">
        <f t="shared" si="0"/>
        <v>2861421.58</v>
      </c>
    </row>
    <row r="64" spans="1:7" ht="29.4" customHeight="1" x14ac:dyDescent="0.25">
      <c r="A64" s="93" t="s">
        <v>444</v>
      </c>
      <c r="B64" s="84" t="s">
        <v>140</v>
      </c>
      <c r="C64" s="94" t="s">
        <v>923</v>
      </c>
      <c r="D64" s="160">
        <f>D65</f>
        <v>94814.720000000001</v>
      </c>
      <c r="E64" s="160">
        <f>E65</f>
        <v>44668.800000000003</v>
      </c>
      <c r="F64" s="104"/>
    </row>
    <row r="65" spans="1:6" ht="33.6" customHeight="1" x14ac:dyDescent="0.25">
      <c r="A65" s="93" t="s">
        <v>450</v>
      </c>
      <c r="B65" s="84" t="s">
        <v>140</v>
      </c>
      <c r="C65" s="94" t="s">
        <v>924</v>
      </c>
      <c r="D65" s="160">
        <f>D66</f>
        <v>94814.720000000001</v>
      </c>
      <c r="E65" s="160">
        <f>E66</f>
        <v>44668.800000000003</v>
      </c>
      <c r="F65" s="104"/>
    </row>
    <row r="66" spans="1:6" ht="41.4" customHeight="1" x14ac:dyDescent="0.25">
      <c r="A66" s="93" t="s">
        <v>452</v>
      </c>
      <c r="B66" s="84" t="s">
        <v>140</v>
      </c>
      <c r="C66" s="94" t="s">
        <v>925</v>
      </c>
      <c r="D66" s="160">
        <v>94814.720000000001</v>
      </c>
      <c r="E66" s="160">
        <v>44668.800000000003</v>
      </c>
      <c r="F66" s="104"/>
    </row>
    <row r="67" spans="1:6" ht="18.600000000000001" customHeight="1" x14ac:dyDescent="0.25">
      <c r="A67" s="93" t="s">
        <v>170</v>
      </c>
      <c r="B67" s="84" t="s">
        <v>140</v>
      </c>
      <c r="C67" s="94" t="s">
        <v>201</v>
      </c>
      <c r="D67" s="104">
        <f>D68+D70</f>
        <v>1296864.69</v>
      </c>
      <c r="E67" s="104">
        <f t="shared" ref="E67" si="9">E68+E70</f>
        <v>1122011.28</v>
      </c>
      <c r="F67" s="104">
        <f t="shared" si="0"/>
        <v>174853.40999999992</v>
      </c>
    </row>
    <row r="68" spans="1:6" ht="19.95" customHeight="1" x14ac:dyDescent="0.25">
      <c r="A68" s="93" t="s">
        <v>172</v>
      </c>
      <c r="B68" s="84" t="s">
        <v>140</v>
      </c>
      <c r="C68" s="94" t="s">
        <v>202</v>
      </c>
      <c r="D68" s="104">
        <f>D69</f>
        <v>291980.09999999998</v>
      </c>
      <c r="E68" s="104">
        <f t="shared" ref="E68" si="10">E69</f>
        <v>291409.09999999998</v>
      </c>
      <c r="F68" s="104">
        <f t="shared" si="0"/>
        <v>571</v>
      </c>
    </row>
    <row r="69" spans="1:6" ht="36.6" customHeight="1" x14ac:dyDescent="0.25">
      <c r="A69" s="93" t="s">
        <v>174</v>
      </c>
      <c r="B69" s="84" t="s">
        <v>140</v>
      </c>
      <c r="C69" s="94" t="s">
        <v>203</v>
      </c>
      <c r="D69" s="104">
        <v>291980.09999999998</v>
      </c>
      <c r="E69" s="104">
        <v>291409.09999999998</v>
      </c>
      <c r="F69" s="104">
        <f t="shared" si="0"/>
        <v>571</v>
      </c>
    </row>
    <row r="70" spans="1:6" ht="20.25" customHeight="1" x14ac:dyDescent="0.25">
      <c r="A70" s="93" t="s">
        <v>176</v>
      </c>
      <c r="B70" s="84" t="s">
        <v>140</v>
      </c>
      <c r="C70" s="94" t="s">
        <v>204</v>
      </c>
      <c r="D70" s="104">
        <f>D71+D72+D73</f>
        <v>1004884.59</v>
      </c>
      <c r="E70" s="104">
        <f>E73+E71+E72</f>
        <v>830602.18</v>
      </c>
      <c r="F70" s="104">
        <f t="shared" si="0"/>
        <v>174282.40999999992</v>
      </c>
    </row>
    <row r="71" spans="1:6" ht="30.6" customHeight="1" x14ac:dyDescent="0.25">
      <c r="A71" s="93" t="s">
        <v>178</v>
      </c>
      <c r="B71" s="84" t="s">
        <v>140</v>
      </c>
      <c r="C71" s="94" t="s">
        <v>205</v>
      </c>
      <c r="D71" s="104">
        <v>8681</v>
      </c>
      <c r="E71" s="104">
        <v>6485</v>
      </c>
      <c r="F71" s="104">
        <f t="shared" si="0"/>
        <v>2196</v>
      </c>
    </row>
    <row r="72" spans="1:6" ht="18.75" customHeight="1" x14ac:dyDescent="0.25">
      <c r="A72" s="93" t="s">
        <v>180</v>
      </c>
      <c r="B72" s="84" t="s">
        <v>140</v>
      </c>
      <c r="C72" s="94" t="s">
        <v>206</v>
      </c>
      <c r="D72" s="104">
        <v>249174.76</v>
      </c>
      <c r="E72" s="104">
        <v>89478</v>
      </c>
      <c r="F72" s="104">
        <f t="shared" si="0"/>
        <v>159696.76</v>
      </c>
    </row>
    <row r="73" spans="1:6" ht="19.5" customHeight="1" x14ac:dyDescent="0.25">
      <c r="A73" s="93" t="s">
        <v>182</v>
      </c>
      <c r="B73" s="84" t="s">
        <v>140</v>
      </c>
      <c r="C73" s="94" t="s">
        <v>207</v>
      </c>
      <c r="D73" s="154">
        <v>747028.83</v>
      </c>
      <c r="E73" s="154">
        <v>734639.18</v>
      </c>
      <c r="F73" s="104">
        <f t="shared" si="0"/>
        <v>12389.649999999907</v>
      </c>
    </row>
    <row r="74" spans="1:6" ht="50.25" customHeight="1" x14ac:dyDescent="0.25">
      <c r="A74" s="88" t="s">
        <v>208</v>
      </c>
      <c r="B74" s="85" t="s">
        <v>140</v>
      </c>
      <c r="C74" s="89" t="s">
        <v>209</v>
      </c>
      <c r="D74" s="108">
        <f>D75+D80+D84</f>
        <v>12957512.66</v>
      </c>
      <c r="E74" s="108">
        <f>E75+E80+E84</f>
        <v>11090246.139999999</v>
      </c>
      <c r="F74" s="104">
        <f t="shared" si="0"/>
        <v>1867266.5200000014</v>
      </c>
    </row>
    <row r="75" spans="1:6" ht="70.2" customHeight="1" x14ac:dyDescent="0.25">
      <c r="A75" s="93" t="s">
        <v>144</v>
      </c>
      <c r="B75" s="84" t="s">
        <v>140</v>
      </c>
      <c r="C75" s="94" t="s">
        <v>210</v>
      </c>
      <c r="D75" s="104">
        <f>D76</f>
        <v>12547227.77</v>
      </c>
      <c r="E75" s="104">
        <f t="shared" ref="E75" si="11">E76</f>
        <v>10845727.109999999</v>
      </c>
      <c r="F75" s="104">
        <f t="shared" si="0"/>
        <v>1701500.6600000001</v>
      </c>
    </row>
    <row r="76" spans="1:6" ht="32.4" customHeight="1" x14ac:dyDescent="0.25">
      <c r="A76" s="93" t="s">
        <v>154</v>
      </c>
      <c r="B76" s="84" t="s">
        <v>140</v>
      </c>
      <c r="C76" s="94" t="s">
        <v>211</v>
      </c>
      <c r="D76" s="104">
        <f>D77+D78+D79</f>
        <v>12547227.77</v>
      </c>
      <c r="E76" s="104">
        <f t="shared" ref="E76" si="12">E77+E78+E79</f>
        <v>10845727.109999999</v>
      </c>
      <c r="F76" s="104">
        <f t="shared" si="0"/>
        <v>1701500.6600000001</v>
      </c>
    </row>
    <row r="77" spans="1:6" ht="25.2" customHeight="1" x14ac:dyDescent="0.25">
      <c r="A77" s="93" t="s">
        <v>156</v>
      </c>
      <c r="B77" s="84" t="s">
        <v>140</v>
      </c>
      <c r="C77" s="94" t="s">
        <v>212</v>
      </c>
      <c r="D77" s="104">
        <v>9368388.6699999999</v>
      </c>
      <c r="E77" s="154">
        <v>7914557.5599999996</v>
      </c>
      <c r="F77" s="104">
        <f t="shared" si="0"/>
        <v>1453831.1100000003</v>
      </c>
    </row>
    <row r="78" spans="1:6" ht="40.799999999999997" customHeight="1" x14ac:dyDescent="0.25">
      <c r="A78" s="93" t="s">
        <v>158</v>
      </c>
      <c r="B78" s="84" t="s">
        <v>140</v>
      </c>
      <c r="C78" s="94" t="s">
        <v>213</v>
      </c>
      <c r="D78" s="104">
        <v>445392.67</v>
      </c>
      <c r="E78" s="154">
        <v>421067.67</v>
      </c>
      <c r="F78" s="104">
        <f t="shared" si="0"/>
        <v>24325</v>
      </c>
    </row>
    <row r="79" spans="1:6" ht="52.2" customHeight="1" x14ac:dyDescent="0.25">
      <c r="A79" s="93" t="s">
        <v>160</v>
      </c>
      <c r="B79" s="84" t="s">
        <v>140</v>
      </c>
      <c r="C79" s="94" t="s">
        <v>214</v>
      </c>
      <c r="D79" s="104">
        <v>2733446.43</v>
      </c>
      <c r="E79" s="154">
        <v>2510101.88</v>
      </c>
      <c r="F79" s="104">
        <f t="shared" si="0"/>
        <v>223344.55000000028</v>
      </c>
    </row>
    <row r="80" spans="1:6" ht="36.6" customHeight="1" x14ac:dyDescent="0.25">
      <c r="A80" s="93" t="s">
        <v>162</v>
      </c>
      <c r="B80" s="84" t="s">
        <v>140</v>
      </c>
      <c r="C80" s="94" t="s">
        <v>215</v>
      </c>
      <c r="D80" s="104">
        <f>D81</f>
        <v>402026.89</v>
      </c>
      <c r="E80" s="104">
        <f>E81</f>
        <v>244017.01</v>
      </c>
      <c r="F80" s="104">
        <f t="shared" si="0"/>
        <v>158009.88</v>
      </c>
    </row>
    <row r="81" spans="1:6" ht="37.950000000000003" customHeight="1" x14ac:dyDescent="0.25">
      <c r="A81" s="93" t="s">
        <v>164</v>
      </c>
      <c r="B81" s="84" t="s">
        <v>140</v>
      </c>
      <c r="C81" s="94" t="s">
        <v>216</v>
      </c>
      <c r="D81" s="104">
        <f>D82+D83</f>
        <v>402026.89</v>
      </c>
      <c r="E81" s="104">
        <f>E82+E83</f>
        <v>244017.01</v>
      </c>
      <c r="F81" s="104">
        <f t="shared" si="0"/>
        <v>158009.88</v>
      </c>
    </row>
    <row r="82" spans="1:6" ht="36" customHeight="1" x14ac:dyDescent="0.25">
      <c r="A82" s="93" t="s">
        <v>166</v>
      </c>
      <c r="B82" s="84" t="s">
        <v>140</v>
      </c>
      <c r="C82" s="94" t="s">
        <v>217</v>
      </c>
      <c r="D82" s="104">
        <v>277608</v>
      </c>
      <c r="E82" s="154">
        <v>183136.64000000001</v>
      </c>
      <c r="F82" s="104">
        <f t="shared" si="0"/>
        <v>94471.359999999986</v>
      </c>
    </row>
    <row r="83" spans="1:6" ht="13.2" x14ac:dyDescent="0.25">
      <c r="A83" s="93" t="s">
        <v>168</v>
      </c>
      <c r="B83" s="84" t="s">
        <v>140</v>
      </c>
      <c r="C83" s="94" t="s">
        <v>218</v>
      </c>
      <c r="D83" s="104">
        <v>124418.89</v>
      </c>
      <c r="E83" s="154">
        <v>60880.37</v>
      </c>
      <c r="F83" s="104">
        <f t="shared" si="0"/>
        <v>63538.52</v>
      </c>
    </row>
    <row r="84" spans="1:6" ht="13.2" x14ac:dyDescent="0.25">
      <c r="A84" s="93" t="s">
        <v>170</v>
      </c>
      <c r="B84" s="84" t="s">
        <v>140</v>
      </c>
      <c r="C84" s="94" t="s">
        <v>219</v>
      </c>
      <c r="D84" s="104">
        <f>D85</f>
        <v>8258</v>
      </c>
      <c r="E84" s="104">
        <f>E85</f>
        <v>502.02</v>
      </c>
      <c r="F84" s="104">
        <f t="shared" si="0"/>
        <v>7755.98</v>
      </c>
    </row>
    <row r="85" spans="1:6" ht="13.2" x14ac:dyDescent="0.25">
      <c r="A85" s="93" t="s">
        <v>176</v>
      </c>
      <c r="B85" s="84" t="s">
        <v>140</v>
      </c>
      <c r="C85" s="94" t="s">
        <v>220</v>
      </c>
      <c r="D85" s="104">
        <f>D86+D87+D88</f>
        <v>8258</v>
      </c>
      <c r="E85" s="104">
        <f t="shared" ref="E85" si="13">E86+E87+E88</f>
        <v>502.02</v>
      </c>
      <c r="F85" s="104">
        <f t="shared" ref="F85:F147" si="14">D85-E85</f>
        <v>7755.98</v>
      </c>
    </row>
    <row r="86" spans="1:6" ht="27" customHeight="1" x14ac:dyDescent="0.25">
      <c r="A86" s="93" t="s">
        <v>178</v>
      </c>
      <c r="B86" s="84" t="s">
        <v>140</v>
      </c>
      <c r="C86" s="94" t="s">
        <v>221</v>
      </c>
      <c r="D86" s="104">
        <v>58</v>
      </c>
      <c r="E86" s="104">
        <v>58</v>
      </c>
      <c r="F86" s="104">
        <f t="shared" si="14"/>
        <v>0</v>
      </c>
    </row>
    <row r="87" spans="1:6" ht="13.2" x14ac:dyDescent="0.25">
      <c r="A87" s="93" t="s">
        <v>180</v>
      </c>
      <c r="B87" s="84" t="s">
        <v>140</v>
      </c>
      <c r="C87" s="94" t="s">
        <v>222</v>
      </c>
      <c r="D87" s="104">
        <v>2600</v>
      </c>
      <c r="E87" s="104">
        <v>0</v>
      </c>
      <c r="F87" s="104">
        <f t="shared" si="14"/>
        <v>2600</v>
      </c>
    </row>
    <row r="88" spans="1:6" ht="13.2" x14ac:dyDescent="0.25">
      <c r="A88" s="93" t="s">
        <v>182</v>
      </c>
      <c r="B88" s="84" t="s">
        <v>140</v>
      </c>
      <c r="C88" s="94" t="s">
        <v>626</v>
      </c>
      <c r="D88" s="104">
        <v>5600</v>
      </c>
      <c r="E88" s="104">
        <v>444.02</v>
      </c>
      <c r="F88" s="104">
        <f t="shared" si="14"/>
        <v>5155.9799999999996</v>
      </c>
    </row>
    <row r="89" spans="1:6" ht="28.95" customHeight="1" x14ac:dyDescent="0.25">
      <c r="A89" s="93" t="s">
        <v>628</v>
      </c>
      <c r="B89" s="123" t="s">
        <v>140</v>
      </c>
      <c r="C89" s="122" t="s">
        <v>627</v>
      </c>
      <c r="D89" s="108">
        <f>D90</f>
        <v>1000000</v>
      </c>
      <c r="E89" s="104">
        <f>E90</f>
        <v>999965.46</v>
      </c>
      <c r="F89" s="104">
        <f t="shared" si="14"/>
        <v>34.540000000037253</v>
      </c>
    </row>
    <row r="90" spans="1:6" ht="18.600000000000001" customHeight="1" x14ac:dyDescent="0.25">
      <c r="A90" s="93" t="s">
        <v>170</v>
      </c>
      <c r="B90" s="86" t="s">
        <v>140</v>
      </c>
      <c r="C90" s="94" t="s">
        <v>832</v>
      </c>
      <c r="D90" s="108">
        <f>D91</f>
        <v>1000000</v>
      </c>
      <c r="E90" s="104">
        <f>E91</f>
        <v>999965.46</v>
      </c>
      <c r="F90" s="104">
        <f t="shared" si="14"/>
        <v>34.540000000037253</v>
      </c>
    </row>
    <row r="91" spans="1:6" ht="18" customHeight="1" x14ac:dyDescent="0.25">
      <c r="A91" s="93" t="s">
        <v>833</v>
      </c>
      <c r="B91" s="84" t="s">
        <v>140</v>
      </c>
      <c r="C91" s="94" t="s">
        <v>831</v>
      </c>
      <c r="D91" s="104">
        <v>1000000</v>
      </c>
      <c r="E91" s="104">
        <v>999965.46</v>
      </c>
      <c r="F91" s="104">
        <f t="shared" si="14"/>
        <v>34.540000000037253</v>
      </c>
    </row>
    <row r="92" spans="1:6" ht="21" customHeight="1" x14ac:dyDescent="0.25">
      <c r="A92" s="88" t="s">
        <v>223</v>
      </c>
      <c r="B92" s="85" t="s">
        <v>140</v>
      </c>
      <c r="C92" s="89" t="s">
        <v>224</v>
      </c>
      <c r="D92" s="108">
        <f>D93</f>
        <v>401950</v>
      </c>
      <c r="E92" s="108">
        <v>0</v>
      </c>
      <c r="F92" s="104">
        <f t="shared" si="14"/>
        <v>401950</v>
      </c>
    </row>
    <row r="93" spans="1:6" ht="13.2" x14ac:dyDescent="0.25">
      <c r="A93" s="93" t="s">
        <v>170</v>
      </c>
      <c r="B93" s="84" t="s">
        <v>140</v>
      </c>
      <c r="C93" s="94" t="s">
        <v>225</v>
      </c>
      <c r="D93" s="104">
        <f>D94</f>
        <v>401950</v>
      </c>
      <c r="E93" s="104">
        <v>0</v>
      </c>
      <c r="F93" s="104">
        <f t="shared" si="14"/>
        <v>401950</v>
      </c>
    </row>
    <row r="94" spans="1:6" ht="17.399999999999999" customHeight="1" x14ac:dyDescent="0.25">
      <c r="A94" s="93" t="s">
        <v>184</v>
      </c>
      <c r="B94" s="84" t="s">
        <v>140</v>
      </c>
      <c r="C94" s="94" t="s">
        <v>226</v>
      </c>
      <c r="D94" s="104">
        <v>401950</v>
      </c>
      <c r="E94" s="104">
        <v>0</v>
      </c>
      <c r="F94" s="104">
        <f t="shared" si="14"/>
        <v>401950</v>
      </c>
    </row>
    <row r="95" spans="1:6" ht="19.8" customHeight="1" x14ac:dyDescent="0.25">
      <c r="A95" s="88" t="s">
        <v>227</v>
      </c>
      <c r="B95" s="85" t="s">
        <v>140</v>
      </c>
      <c r="C95" s="89" t="s">
        <v>228</v>
      </c>
      <c r="D95" s="108">
        <f>D96+D101+D105+D107</f>
        <v>26905584.140000001</v>
      </c>
      <c r="E95" s="108">
        <f>E96+E101+E105+E107</f>
        <v>20137051.120000001</v>
      </c>
      <c r="F95" s="104">
        <f t="shared" si="14"/>
        <v>6768533.0199999996</v>
      </c>
    </row>
    <row r="96" spans="1:6" ht="70.2" customHeight="1" x14ac:dyDescent="0.25">
      <c r="A96" s="93" t="s">
        <v>144</v>
      </c>
      <c r="B96" s="84" t="s">
        <v>140</v>
      </c>
      <c r="C96" s="94" t="s">
        <v>612</v>
      </c>
      <c r="D96" s="108">
        <f>D97</f>
        <v>17957137.550000001</v>
      </c>
      <c r="E96" s="108">
        <f t="shared" ref="E96" si="15">E97</f>
        <v>15153590.9</v>
      </c>
      <c r="F96" s="104">
        <f t="shared" si="14"/>
        <v>2803546.6500000004</v>
      </c>
    </row>
    <row r="97" spans="1:10" ht="27" customHeight="1" x14ac:dyDescent="0.25">
      <c r="A97" s="93" t="s">
        <v>146</v>
      </c>
      <c r="B97" s="84" t="s">
        <v>140</v>
      </c>
      <c r="C97" s="94" t="s">
        <v>613</v>
      </c>
      <c r="D97" s="108">
        <f>D98+D99+D100</f>
        <v>17957137.550000001</v>
      </c>
      <c r="E97" s="108">
        <f>E98+E99+E100</f>
        <v>15153590.9</v>
      </c>
      <c r="F97" s="104">
        <f t="shared" si="14"/>
        <v>2803546.6500000004</v>
      </c>
      <c r="J97" s="71" t="s">
        <v>701</v>
      </c>
    </row>
    <row r="98" spans="1:10" ht="17.399999999999999" customHeight="1" x14ac:dyDescent="0.25">
      <c r="A98" s="93" t="s">
        <v>148</v>
      </c>
      <c r="B98" s="84" t="s">
        <v>140</v>
      </c>
      <c r="C98" s="94" t="s">
        <v>614</v>
      </c>
      <c r="D98" s="104">
        <v>13335636.91</v>
      </c>
      <c r="E98" s="154">
        <v>10835728.07</v>
      </c>
      <c r="F98" s="104">
        <f t="shared" si="14"/>
        <v>2499908.84</v>
      </c>
    </row>
    <row r="99" spans="1:10" ht="33" customHeight="1" x14ac:dyDescent="0.25">
      <c r="A99" s="93" t="s">
        <v>150</v>
      </c>
      <c r="B99" s="84" t="s">
        <v>140</v>
      </c>
      <c r="C99" s="94" t="s">
        <v>615</v>
      </c>
      <c r="D99" s="104">
        <v>704334.39</v>
      </c>
      <c r="E99" s="154">
        <v>611396.42000000004</v>
      </c>
      <c r="F99" s="104">
        <f t="shared" si="14"/>
        <v>92937.969999999972</v>
      </c>
    </row>
    <row r="100" spans="1:10" ht="45.6" customHeight="1" x14ac:dyDescent="0.25">
      <c r="A100" s="93" t="s">
        <v>152</v>
      </c>
      <c r="B100" s="84" t="s">
        <v>140</v>
      </c>
      <c r="C100" s="94" t="s">
        <v>616</v>
      </c>
      <c r="D100" s="104">
        <v>3917166.25</v>
      </c>
      <c r="E100" s="154">
        <v>3706466.41</v>
      </c>
      <c r="F100" s="104">
        <f t="shared" si="14"/>
        <v>210699.83999999985</v>
      </c>
    </row>
    <row r="101" spans="1:10" ht="35.4" customHeight="1" x14ac:dyDescent="0.25">
      <c r="A101" s="93" t="s">
        <v>162</v>
      </c>
      <c r="B101" s="84" t="s">
        <v>140</v>
      </c>
      <c r="C101" s="94" t="s">
        <v>229</v>
      </c>
      <c r="D101" s="104">
        <f>D102</f>
        <v>8819028.5899999999</v>
      </c>
      <c r="E101" s="104">
        <f>E102</f>
        <v>4865539.7399999993</v>
      </c>
      <c r="F101" s="104">
        <f t="shared" si="14"/>
        <v>3953488.8500000006</v>
      </c>
    </row>
    <row r="102" spans="1:10" ht="38.4" customHeight="1" x14ac:dyDescent="0.25">
      <c r="A102" s="93" t="s">
        <v>164</v>
      </c>
      <c r="B102" s="84" t="s">
        <v>140</v>
      </c>
      <c r="C102" s="94" t="s">
        <v>230</v>
      </c>
      <c r="D102" s="104">
        <f>D103+D104</f>
        <v>8819028.5899999999</v>
      </c>
      <c r="E102" s="104">
        <f>E103+E104</f>
        <v>4865539.7399999993</v>
      </c>
      <c r="F102" s="104">
        <f t="shared" si="14"/>
        <v>3953488.8500000006</v>
      </c>
    </row>
    <row r="103" spans="1:10" ht="36" customHeight="1" x14ac:dyDescent="0.25">
      <c r="A103" s="93" t="s">
        <v>166</v>
      </c>
      <c r="B103" s="84" t="s">
        <v>140</v>
      </c>
      <c r="C103" s="94" t="s">
        <v>617</v>
      </c>
      <c r="D103" s="104">
        <v>351208</v>
      </c>
      <c r="E103" s="154">
        <v>197712.31</v>
      </c>
      <c r="F103" s="104">
        <f t="shared" si="14"/>
        <v>153495.69</v>
      </c>
    </row>
    <row r="104" spans="1:10" ht="24" customHeight="1" x14ac:dyDescent="0.25">
      <c r="A104" s="93" t="s">
        <v>168</v>
      </c>
      <c r="B104" s="84" t="s">
        <v>140</v>
      </c>
      <c r="C104" s="94" t="s">
        <v>231</v>
      </c>
      <c r="D104" s="104">
        <v>8467820.5899999999</v>
      </c>
      <c r="E104" s="154">
        <v>4667827.43</v>
      </c>
      <c r="F104" s="104">
        <f t="shared" si="14"/>
        <v>3799993.16</v>
      </c>
    </row>
    <row r="105" spans="1:10" ht="36" customHeight="1" x14ac:dyDescent="0.25">
      <c r="A105" s="93" t="s">
        <v>444</v>
      </c>
      <c r="B105" s="86" t="s">
        <v>140</v>
      </c>
      <c r="C105" s="124" t="s">
        <v>619</v>
      </c>
      <c r="D105" s="104">
        <f>D106</f>
        <v>18500</v>
      </c>
      <c r="E105" s="104">
        <f>E106</f>
        <v>18500</v>
      </c>
      <c r="F105" s="104">
        <f t="shared" si="14"/>
        <v>0</v>
      </c>
    </row>
    <row r="106" spans="1:10" ht="13.2" x14ac:dyDescent="0.25">
      <c r="A106" s="93" t="s">
        <v>456</v>
      </c>
      <c r="B106" s="84" t="s">
        <v>140</v>
      </c>
      <c r="C106" s="94" t="s">
        <v>618</v>
      </c>
      <c r="D106" s="104">
        <v>18500</v>
      </c>
      <c r="E106" s="104">
        <v>18500</v>
      </c>
      <c r="F106" s="104">
        <f t="shared" si="14"/>
        <v>0</v>
      </c>
    </row>
    <row r="107" spans="1:10" ht="13.2" x14ac:dyDescent="0.25">
      <c r="A107" s="93" t="s">
        <v>170</v>
      </c>
      <c r="B107" s="84" t="s">
        <v>140</v>
      </c>
      <c r="C107" s="94" t="s">
        <v>620</v>
      </c>
      <c r="D107" s="104">
        <f>D108</f>
        <v>110918</v>
      </c>
      <c r="E107" s="104">
        <f>E108</f>
        <v>99420.479999999996</v>
      </c>
      <c r="F107" s="104">
        <f t="shared" si="14"/>
        <v>11497.520000000004</v>
      </c>
    </row>
    <row r="108" spans="1:10" ht="16.2" customHeight="1" x14ac:dyDescent="0.25">
      <c r="A108" s="93" t="s">
        <v>176</v>
      </c>
      <c r="B108" s="84" t="s">
        <v>140</v>
      </c>
      <c r="C108" s="94" t="s">
        <v>621</v>
      </c>
      <c r="D108" s="104">
        <f>D109+D110+D111</f>
        <v>110918</v>
      </c>
      <c r="E108" s="104">
        <f>E109+E110+E111</f>
        <v>99420.479999999996</v>
      </c>
      <c r="F108" s="104">
        <f t="shared" si="14"/>
        <v>11497.520000000004</v>
      </c>
    </row>
    <row r="109" spans="1:10" ht="22.8" customHeight="1" x14ac:dyDescent="0.25">
      <c r="A109" s="93" t="s">
        <v>178</v>
      </c>
      <c r="B109" s="84" t="s">
        <v>140</v>
      </c>
      <c r="C109" s="94" t="s">
        <v>622</v>
      </c>
      <c r="D109" s="104">
        <v>14218</v>
      </c>
      <c r="E109" s="104">
        <v>10458</v>
      </c>
      <c r="F109" s="104">
        <f t="shared" si="14"/>
        <v>3760</v>
      </c>
    </row>
    <row r="110" spans="1:10" ht="16.2" customHeight="1" x14ac:dyDescent="0.25">
      <c r="A110" s="93" t="s">
        <v>180</v>
      </c>
      <c r="B110" s="84" t="s">
        <v>140</v>
      </c>
      <c r="C110" s="94" t="s">
        <v>623</v>
      </c>
      <c r="D110" s="104">
        <v>88000</v>
      </c>
      <c r="E110" s="154">
        <v>86867</v>
      </c>
      <c r="F110" s="104">
        <f t="shared" si="14"/>
        <v>1133</v>
      </c>
    </row>
    <row r="111" spans="1:10" ht="16.2" customHeight="1" x14ac:dyDescent="0.25">
      <c r="A111" s="93" t="s">
        <v>182</v>
      </c>
      <c r="B111" s="84" t="s">
        <v>140</v>
      </c>
      <c r="C111" s="94" t="s">
        <v>702</v>
      </c>
      <c r="D111" s="104">
        <v>8700</v>
      </c>
      <c r="E111" s="104">
        <v>2095.48</v>
      </c>
      <c r="F111" s="104">
        <f t="shared" ref="F111" si="16">D111-E111</f>
        <v>6604.52</v>
      </c>
    </row>
    <row r="112" spans="1:10" ht="36" customHeight="1" x14ac:dyDescent="0.25">
      <c r="A112" s="88" t="s">
        <v>232</v>
      </c>
      <c r="B112" s="85" t="s">
        <v>140</v>
      </c>
      <c r="C112" s="89" t="s">
        <v>233</v>
      </c>
      <c r="D112" s="108">
        <f>D120+D128</f>
        <v>1626636.86</v>
      </c>
      <c r="E112" s="108">
        <f>E120+E128</f>
        <v>871582.85</v>
      </c>
      <c r="F112" s="104">
        <f t="shared" si="14"/>
        <v>755054.01000000013</v>
      </c>
    </row>
    <row r="113" spans="1:6" ht="68.400000000000006" customHeight="1" x14ac:dyDescent="0.25">
      <c r="A113" s="93" t="s">
        <v>144</v>
      </c>
      <c r="B113" s="84" t="s">
        <v>140</v>
      </c>
      <c r="C113" s="94" t="s">
        <v>234</v>
      </c>
      <c r="D113" s="104">
        <f>D114</f>
        <v>278400</v>
      </c>
      <c r="E113" s="104">
        <f>E114</f>
        <v>224290</v>
      </c>
      <c r="F113" s="104">
        <f t="shared" si="14"/>
        <v>54110</v>
      </c>
    </row>
    <row r="114" spans="1:6" ht="27.6" customHeight="1" x14ac:dyDescent="0.25">
      <c r="A114" s="93" t="s">
        <v>154</v>
      </c>
      <c r="B114" s="84" t="s">
        <v>140</v>
      </c>
      <c r="C114" s="94" t="s">
        <v>235</v>
      </c>
      <c r="D114" s="104">
        <f>D122+D130</f>
        <v>278400</v>
      </c>
      <c r="E114" s="104">
        <f>E122+E130</f>
        <v>224290</v>
      </c>
      <c r="F114" s="104">
        <f t="shared" si="14"/>
        <v>54110</v>
      </c>
    </row>
    <row r="115" spans="1:6" ht="35.4" customHeight="1" x14ac:dyDescent="0.25">
      <c r="A115" s="93" t="s">
        <v>158</v>
      </c>
      <c r="B115" s="84" t="s">
        <v>140</v>
      </c>
      <c r="C115" s="94" t="s">
        <v>236</v>
      </c>
      <c r="D115" s="104">
        <f>D123</f>
        <v>95900</v>
      </c>
      <c r="E115" s="104">
        <f>E123</f>
        <v>41790</v>
      </c>
      <c r="F115" s="104">
        <f t="shared" si="14"/>
        <v>54110</v>
      </c>
    </row>
    <row r="116" spans="1:6" ht="54" customHeight="1" x14ac:dyDescent="0.25">
      <c r="A116" s="93" t="s">
        <v>237</v>
      </c>
      <c r="B116" s="84" t="s">
        <v>140</v>
      </c>
      <c r="C116" s="94" t="s">
        <v>238</v>
      </c>
      <c r="D116" s="104">
        <f>D124+D131</f>
        <v>182500</v>
      </c>
      <c r="E116" s="104">
        <f>E124+E131</f>
        <v>182500</v>
      </c>
      <c r="F116" s="104">
        <f t="shared" si="14"/>
        <v>0</v>
      </c>
    </row>
    <row r="117" spans="1:6" ht="38.4" customHeight="1" x14ac:dyDescent="0.25">
      <c r="A117" s="93" t="s">
        <v>162</v>
      </c>
      <c r="B117" s="84" t="s">
        <v>140</v>
      </c>
      <c r="C117" s="94" t="s">
        <v>239</v>
      </c>
      <c r="D117" s="104">
        <f>D118</f>
        <v>1348236.86</v>
      </c>
      <c r="E117" s="104">
        <f>E118</f>
        <v>647292.85</v>
      </c>
      <c r="F117" s="104">
        <f t="shared" si="14"/>
        <v>700944.01000000013</v>
      </c>
    </row>
    <row r="118" spans="1:6" ht="36.6" customHeight="1" x14ac:dyDescent="0.25">
      <c r="A118" s="93" t="s">
        <v>164</v>
      </c>
      <c r="B118" s="84" t="s">
        <v>140</v>
      </c>
      <c r="C118" s="94" t="s">
        <v>240</v>
      </c>
      <c r="D118" s="104">
        <f>D119</f>
        <v>1348236.86</v>
      </c>
      <c r="E118" s="104">
        <f>E119</f>
        <v>647292.85</v>
      </c>
      <c r="F118" s="104">
        <f t="shared" si="14"/>
        <v>700944.01000000013</v>
      </c>
    </row>
    <row r="119" spans="1:6" ht="18" customHeight="1" x14ac:dyDescent="0.25">
      <c r="A119" s="93" t="s">
        <v>168</v>
      </c>
      <c r="B119" s="84" t="s">
        <v>140</v>
      </c>
      <c r="C119" s="94" t="s">
        <v>241</v>
      </c>
      <c r="D119" s="104">
        <f>D127</f>
        <v>1348236.86</v>
      </c>
      <c r="E119" s="104">
        <f>E127</f>
        <v>647292.85</v>
      </c>
      <c r="F119" s="104">
        <f t="shared" si="14"/>
        <v>700944.01000000013</v>
      </c>
    </row>
    <row r="120" spans="1:6" ht="48" customHeight="1" x14ac:dyDescent="0.25">
      <c r="A120" s="88" t="s">
        <v>242</v>
      </c>
      <c r="B120" s="85" t="s">
        <v>140</v>
      </c>
      <c r="C120" s="89" t="s">
        <v>243</v>
      </c>
      <c r="D120" s="108">
        <f>D121+D125</f>
        <v>1474136.86</v>
      </c>
      <c r="E120" s="108">
        <f>E121+E125</f>
        <v>719082.85</v>
      </c>
      <c r="F120" s="104">
        <f t="shared" si="14"/>
        <v>755054.01000000013</v>
      </c>
    </row>
    <row r="121" spans="1:6" ht="70.95" customHeight="1" x14ac:dyDescent="0.25">
      <c r="A121" s="93" t="s">
        <v>144</v>
      </c>
      <c r="B121" s="84" t="s">
        <v>140</v>
      </c>
      <c r="C121" s="94" t="s">
        <v>244</v>
      </c>
      <c r="D121" s="104">
        <f>D122</f>
        <v>125900</v>
      </c>
      <c r="E121" s="104">
        <f>E122</f>
        <v>71790</v>
      </c>
      <c r="F121" s="104">
        <f t="shared" si="14"/>
        <v>54110</v>
      </c>
    </row>
    <row r="122" spans="1:6" ht="26.4" customHeight="1" x14ac:dyDescent="0.25">
      <c r="A122" s="93" t="s">
        <v>154</v>
      </c>
      <c r="B122" s="84" t="s">
        <v>140</v>
      </c>
      <c r="C122" s="94" t="s">
        <v>245</v>
      </c>
      <c r="D122" s="104">
        <f>D123+D124</f>
        <v>125900</v>
      </c>
      <c r="E122" s="104">
        <f>E123+E124</f>
        <v>71790</v>
      </c>
      <c r="F122" s="104">
        <f t="shared" si="14"/>
        <v>54110</v>
      </c>
    </row>
    <row r="123" spans="1:6" ht="39.6" customHeight="1" x14ac:dyDescent="0.25">
      <c r="A123" s="93" t="s">
        <v>158</v>
      </c>
      <c r="B123" s="84" t="s">
        <v>140</v>
      </c>
      <c r="C123" s="94" t="s">
        <v>246</v>
      </c>
      <c r="D123" s="104">
        <v>95900</v>
      </c>
      <c r="E123" s="104">
        <v>41790</v>
      </c>
      <c r="F123" s="104">
        <f t="shared" si="14"/>
        <v>54110</v>
      </c>
    </row>
    <row r="124" spans="1:6" ht="55.2" customHeight="1" x14ac:dyDescent="0.25">
      <c r="A124" s="93" t="s">
        <v>237</v>
      </c>
      <c r="B124" s="84" t="s">
        <v>140</v>
      </c>
      <c r="C124" s="94" t="s">
        <v>247</v>
      </c>
      <c r="D124" s="104">
        <v>30000</v>
      </c>
      <c r="E124" s="104">
        <v>30000</v>
      </c>
      <c r="F124" s="104">
        <f t="shared" si="14"/>
        <v>0</v>
      </c>
    </row>
    <row r="125" spans="1:6" ht="35.4" customHeight="1" x14ac:dyDescent="0.25">
      <c r="A125" s="93" t="s">
        <v>162</v>
      </c>
      <c r="B125" s="84" t="s">
        <v>140</v>
      </c>
      <c r="C125" s="94" t="s">
        <v>248</v>
      </c>
      <c r="D125" s="104">
        <f>D126</f>
        <v>1348236.86</v>
      </c>
      <c r="E125" s="104">
        <f>E126</f>
        <v>647292.85</v>
      </c>
      <c r="F125" s="104">
        <f t="shared" si="14"/>
        <v>700944.01000000013</v>
      </c>
    </row>
    <row r="126" spans="1:6" ht="39" customHeight="1" x14ac:dyDescent="0.25">
      <c r="A126" s="93" t="s">
        <v>164</v>
      </c>
      <c r="B126" s="84" t="s">
        <v>140</v>
      </c>
      <c r="C126" s="94" t="s">
        <v>249</v>
      </c>
      <c r="D126" s="104">
        <f>D127</f>
        <v>1348236.86</v>
      </c>
      <c r="E126" s="104">
        <f>E127</f>
        <v>647292.85</v>
      </c>
      <c r="F126" s="104">
        <f t="shared" si="14"/>
        <v>700944.01000000013</v>
      </c>
    </row>
    <row r="127" spans="1:6" ht="21" customHeight="1" x14ac:dyDescent="0.25">
      <c r="A127" s="93" t="s">
        <v>168</v>
      </c>
      <c r="B127" s="84" t="s">
        <v>140</v>
      </c>
      <c r="C127" s="94" t="s">
        <v>250</v>
      </c>
      <c r="D127" s="104">
        <v>1348236.86</v>
      </c>
      <c r="E127" s="104">
        <v>647292.85</v>
      </c>
      <c r="F127" s="104">
        <f t="shared" si="14"/>
        <v>700944.01000000013</v>
      </c>
    </row>
    <row r="128" spans="1:6" ht="40.200000000000003" customHeight="1" x14ac:dyDescent="0.25">
      <c r="A128" s="88" t="s">
        <v>251</v>
      </c>
      <c r="B128" s="85" t="s">
        <v>140</v>
      </c>
      <c r="C128" s="89" t="s">
        <v>252</v>
      </c>
      <c r="D128" s="108">
        <f t="shared" ref="D128:E130" si="17">D129</f>
        <v>152500</v>
      </c>
      <c r="E128" s="108">
        <f t="shared" si="17"/>
        <v>152500</v>
      </c>
      <c r="F128" s="104">
        <f t="shared" si="14"/>
        <v>0</v>
      </c>
    </row>
    <row r="129" spans="1:7" ht="71.400000000000006" customHeight="1" x14ac:dyDescent="0.25">
      <c r="A129" s="93" t="s">
        <v>144</v>
      </c>
      <c r="B129" s="84" t="s">
        <v>140</v>
      </c>
      <c r="C129" s="94" t="s">
        <v>253</v>
      </c>
      <c r="D129" s="104">
        <f t="shared" si="17"/>
        <v>152500</v>
      </c>
      <c r="E129" s="104">
        <f t="shared" si="17"/>
        <v>152500</v>
      </c>
      <c r="F129" s="104">
        <f t="shared" si="14"/>
        <v>0</v>
      </c>
    </row>
    <row r="130" spans="1:7" ht="27" customHeight="1" x14ac:dyDescent="0.25">
      <c r="A130" s="93" t="s">
        <v>154</v>
      </c>
      <c r="B130" s="84" t="s">
        <v>140</v>
      </c>
      <c r="C130" s="94" t="s">
        <v>254</v>
      </c>
      <c r="D130" s="104">
        <f t="shared" si="17"/>
        <v>152500</v>
      </c>
      <c r="E130" s="104">
        <f t="shared" si="17"/>
        <v>152500</v>
      </c>
      <c r="F130" s="104">
        <f t="shared" si="14"/>
        <v>0</v>
      </c>
    </row>
    <row r="131" spans="1:7" ht="60.6" customHeight="1" x14ac:dyDescent="0.25">
      <c r="A131" s="93" t="s">
        <v>237</v>
      </c>
      <c r="B131" s="84" t="s">
        <v>140</v>
      </c>
      <c r="C131" s="94" t="s">
        <v>255</v>
      </c>
      <c r="D131" s="104">
        <v>152500</v>
      </c>
      <c r="E131" s="104">
        <v>152500</v>
      </c>
      <c r="F131" s="104">
        <f t="shared" si="14"/>
        <v>0</v>
      </c>
    </row>
    <row r="132" spans="1:7" ht="15.75" customHeight="1" x14ac:dyDescent="0.25">
      <c r="A132" s="88" t="s">
        <v>256</v>
      </c>
      <c r="B132" s="85" t="s">
        <v>140</v>
      </c>
      <c r="C132" s="89" t="s">
        <v>257</v>
      </c>
      <c r="D132" s="108">
        <f>D133+D137+D140</f>
        <v>37993253.740000002</v>
      </c>
      <c r="E132" s="108">
        <f>E133+E137+E140</f>
        <v>26499320.289999999</v>
      </c>
      <c r="F132" s="104">
        <f t="shared" si="14"/>
        <v>11493933.450000003</v>
      </c>
    </row>
    <row r="133" spans="1:7" ht="43.2" customHeight="1" x14ac:dyDescent="0.25">
      <c r="A133" s="93" t="s">
        <v>162</v>
      </c>
      <c r="B133" s="84" t="s">
        <v>140</v>
      </c>
      <c r="C133" s="94" t="s">
        <v>258</v>
      </c>
      <c r="D133" s="104">
        <f t="shared" ref="D133:D134" si="18">D153+D157+D161+D149</f>
        <v>25666538.59</v>
      </c>
      <c r="E133" s="104">
        <f t="shared" ref="E133" si="19">E153+E157+E161+E149</f>
        <v>18146502.109999999</v>
      </c>
      <c r="F133" s="104">
        <f t="shared" si="14"/>
        <v>7520036.4800000004</v>
      </c>
    </row>
    <row r="134" spans="1:7" ht="42" customHeight="1" x14ac:dyDescent="0.25">
      <c r="A134" s="93" t="s">
        <v>164</v>
      </c>
      <c r="B134" s="84" t="s">
        <v>140</v>
      </c>
      <c r="C134" s="94" t="s">
        <v>259</v>
      </c>
      <c r="D134" s="104">
        <f t="shared" si="18"/>
        <v>25666538.59</v>
      </c>
      <c r="E134" s="104">
        <f t="shared" ref="E134" si="20">E154+E158+E162+E150</f>
        <v>18146502.109999999</v>
      </c>
      <c r="F134" s="104">
        <f t="shared" si="14"/>
        <v>7520036.4800000004</v>
      </c>
    </row>
    <row r="135" spans="1:7" ht="18.600000000000001" customHeight="1" x14ac:dyDescent="0.25">
      <c r="A135" s="93" t="s">
        <v>168</v>
      </c>
      <c r="B135" s="84" t="s">
        <v>140</v>
      </c>
      <c r="C135" s="94" t="s">
        <v>260</v>
      </c>
      <c r="D135" s="104">
        <f>D155+D159+D163+D151</f>
        <v>22368429.32</v>
      </c>
      <c r="E135" s="104">
        <f>E155+E159+E163+E151</f>
        <v>18096988.509999998</v>
      </c>
      <c r="F135" s="104">
        <f t="shared" si="14"/>
        <v>4271440.8100000024</v>
      </c>
    </row>
    <row r="136" spans="1:7" ht="61.2" customHeight="1" x14ac:dyDescent="0.25">
      <c r="A136" s="93" t="s">
        <v>261</v>
      </c>
      <c r="B136" s="84" t="s">
        <v>140</v>
      </c>
      <c r="C136" s="94" t="s">
        <v>262</v>
      </c>
      <c r="D136" s="104">
        <f>D164</f>
        <v>3298109.27</v>
      </c>
      <c r="E136" s="104">
        <f>E164</f>
        <v>49513.599999999999</v>
      </c>
      <c r="F136" s="104">
        <f t="shared" si="14"/>
        <v>3248595.67</v>
      </c>
    </row>
    <row r="137" spans="1:7" ht="39.6" customHeight="1" x14ac:dyDescent="0.25">
      <c r="A137" s="93" t="s">
        <v>263</v>
      </c>
      <c r="B137" s="84" t="s">
        <v>140</v>
      </c>
      <c r="C137" s="94" t="s">
        <v>264</v>
      </c>
      <c r="D137" s="104">
        <v>75000</v>
      </c>
      <c r="E137" s="104">
        <f>E138</f>
        <v>41019.03</v>
      </c>
      <c r="F137" s="104">
        <f t="shared" si="14"/>
        <v>33980.97</v>
      </c>
    </row>
    <row r="138" spans="1:7" ht="21" customHeight="1" x14ac:dyDescent="0.25">
      <c r="A138" s="93" t="s">
        <v>265</v>
      </c>
      <c r="B138" s="84" t="s">
        <v>140</v>
      </c>
      <c r="C138" s="94" t="s">
        <v>266</v>
      </c>
      <c r="D138" s="104">
        <f>D139</f>
        <v>75000</v>
      </c>
      <c r="E138" s="104">
        <f>E139</f>
        <v>41019.03</v>
      </c>
      <c r="F138" s="104">
        <f t="shared" si="14"/>
        <v>33980.97</v>
      </c>
    </row>
    <row r="139" spans="1:7" ht="29.4" customHeight="1" x14ac:dyDescent="0.25">
      <c r="A139" s="93" t="s">
        <v>267</v>
      </c>
      <c r="B139" s="84" t="s">
        <v>140</v>
      </c>
      <c r="C139" s="94" t="s">
        <v>268</v>
      </c>
      <c r="D139" s="104">
        <f>D167</f>
        <v>75000</v>
      </c>
      <c r="E139" s="104">
        <f>E167</f>
        <v>41019.03</v>
      </c>
      <c r="F139" s="104">
        <f t="shared" si="14"/>
        <v>33980.97</v>
      </c>
    </row>
    <row r="140" spans="1:7" ht="18.600000000000001" customHeight="1" x14ac:dyDescent="0.25">
      <c r="A140" s="93" t="s">
        <v>170</v>
      </c>
      <c r="B140" s="84" t="s">
        <v>140</v>
      </c>
      <c r="C140" s="94" t="s">
        <v>269</v>
      </c>
      <c r="D140" s="104">
        <f>D141</f>
        <v>12251715.15</v>
      </c>
      <c r="E140" s="104">
        <f>E141</f>
        <v>8311799.1500000004</v>
      </c>
      <c r="F140" s="104">
        <f t="shared" si="14"/>
        <v>3939916</v>
      </c>
    </row>
    <row r="141" spans="1:7" ht="57.6" customHeight="1" x14ac:dyDescent="0.25">
      <c r="A141" s="93" t="s">
        <v>270</v>
      </c>
      <c r="B141" s="84" t="s">
        <v>140</v>
      </c>
      <c r="C141" s="94" t="s">
        <v>271</v>
      </c>
      <c r="D141" s="104">
        <f>D146+D169</f>
        <v>12251715.15</v>
      </c>
      <c r="E141" s="104">
        <f>E146+E169</f>
        <v>8311799.1500000004</v>
      </c>
      <c r="F141" s="104">
        <f t="shared" si="14"/>
        <v>3939916</v>
      </c>
    </row>
    <row r="142" spans="1:7" ht="54" customHeight="1" x14ac:dyDescent="0.25">
      <c r="A142" s="93" t="s">
        <v>272</v>
      </c>
      <c r="B142" s="84" t="s">
        <v>140</v>
      </c>
      <c r="C142" s="94" t="s">
        <v>273</v>
      </c>
      <c r="D142" s="104">
        <f>D170</f>
        <v>12096015.15</v>
      </c>
      <c r="E142" s="104">
        <f>E170</f>
        <v>8185799.1500000004</v>
      </c>
      <c r="F142" s="104">
        <f t="shared" si="14"/>
        <v>3910216</v>
      </c>
      <c r="G142" s="69"/>
    </row>
    <row r="143" spans="1:7" ht="67.8" customHeight="1" x14ac:dyDescent="0.25">
      <c r="A143" s="93" t="s">
        <v>274</v>
      </c>
      <c r="B143" s="84" t="s">
        <v>140</v>
      </c>
      <c r="C143" s="94" t="s">
        <v>275</v>
      </c>
      <c r="D143" s="104">
        <f>D147</f>
        <v>155700</v>
      </c>
      <c r="E143" s="104">
        <f>E147</f>
        <v>126000</v>
      </c>
      <c r="F143" s="104">
        <f t="shared" si="14"/>
        <v>29700</v>
      </c>
    </row>
    <row r="144" spans="1:7" ht="13.2" x14ac:dyDescent="0.25">
      <c r="A144" s="88" t="s">
        <v>276</v>
      </c>
      <c r="B144" s="85" t="s">
        <v>140</v>
      </c>
      <c r="C144" s="89" t="s">
        <v>277</v>
      </c>
      <c r="D144" s="108">
        <f t="shared" ref="D144:E146" si="21">D145</f>
        <v>155700</v>
      </c>
      <c r="E144" s="108">
        <f t="shared" si="21"/>
        <v>126000</v>
      </c>
      <c r="F144" s="104">
        <f t="shared" si="14"/>
        <v>29700</v>
      </c>
    </row>
    <row r="145" spans="1:6" ht="19.95" customHeight="1" x14ac:dyDescent="0.25">
      <c r="A145" s="93" t="s">
        <v>170</v>
      </c>
      <c r="B145" s="84" t="s">
        <v>140</v>
      </c>
      <c r="C145" s="94" t="s">
        <v>278</v>
      </c>
      <c r="D145" s="104">
        <f t="shared" si="21"/>
        <v>155700</v>
      </c>
      <c r="E145" s="104">
        <f t="shared" si="21"/>
        <v>126000</v>
      </c>
      <c r="F145" s="104">
        <f t="shared" si="14"/>
        <v>29700</v>
      </c>
    </row>
    <row r="146" spans="1:6" ht="61.2" customHeight="1" x14ac:dyDescent="0.25">
      <c r="A146" s="93" t="s">
        <v>270</v>
      </c>
      <c r="B146" s="84" t="s">
        <v>140</v>
      </c>
      <c r="C146" s="94" t="s">
        <v>279</v>
      </c>
      <c r="D146" s="104">
        <f t="shared" si="21"/>
        <v>155700</v>
      </c>
      <c r="E146" s="104">
        <f t="shared" si="21"/>
        <v>126000</v>
      </c>
      <c r="F146" s="104">
        <f t="shared" si="14"/>
        <v>29700</v>
      </c>
    </row>
    <row r="147" spans="1:6" ht="70.8" customHeight="1" x14ac:dyDescent="0.25">
      <c r="A147" s="93" t="s">
        <v>274</v>
      </c>
      <c r="B147" s="84" t="s">
        <v>140</v>
      </c>
      <c r="C147" s="94" t="s">
        <v>280</v>
      </c>
      <c r="D147" s="104">
        <v>155700</v>
      </c>
      <c r="E147" s="104">
        <v>126000</v>
      </c>
      <c r="F147" s="104">
        <f t="shared" si="14"/>
        <v>29700</v>
      </c>
    </row>
    <row r="148" spans="1:6" ht="18" customHeight="1" x14ac:dyDescent="0.25">
      <c r="A148" s="96" t="s">
        <v>707</v>
      </c>
      <c r="B148" s="85" t="s">
        <v>140</v>
      </c>
      <c r="C148" s="89" t="s">
        <v>703</v>
      </c>
      <c r="D148" s="108">
        <f>D149</f>
        <v>655605.6</v>
      </c>
      <c r="E148" s="108">
        <f>E149</f>
        <v>205595.4</v>
      </c>
      <c r="F148" s="108">
        <f>D148-E148</f>
        <v>450010.19999999995</v>
      </c>
    </row>
    <row r="149" spans="1:6" ht="37.5" customHeight="1" x14ac:dyDescent="0.25">
      <c r="A149" s="93" t="s">
        <v>162</v>
      </c>
      <c r="B149" s="84" t="s">
        <v>140</v>
      </c>
      <c r="C149" s="94" t="s">
        <v>704</v>
      </c>
      <c r="D149" s="104">
        <f>D150</f>
        <v>655605.6</v>
      </c>
      <c r="E149" s="104">
        <f t="shared" ref="E149:E150" si="22">E150</f>
        <v>205595.4</v>
      </c>
      <c r="F149" s="104">
        <f t="shared" ref="F149:F151" si="23">D149-E149</f>
        <v>450010.19999999995</v>
      </c>
    </row>
    <row r="150" spans="1:6" ht="39" customHeight="1" x14ac:dyDescent="0.25">
      <c r="A150" s="93" t="s">
        <v>164</v>
      </c>
      <c r="B150" s="84" t="s">
        <v>140</v>
      </c>
      <c r="C150" s="94" t="s">
        <v>705</v>
      </c>
      <c r="D150" s="104">
        <f>D151</f>
        <v>655605.6</v>
      </c>
      <c r="E150" s="104">
        <f t="shared" si="22"/>
        <v>205595.4</v>
      </c>
      <c r="F150" s="104">
        <f t="shared" si="23"/>
        <v>450010.19999999995</v>
      </c>
    </row>
    <row r="151" spans="1:6" ht="20.25" customHeight="1" x14ac:dyDescent="0.25">
      <c r="A151" s="93" t="s">
        <v>168</v>
      </c>
      <c r="B151" s="84" t="s">
        <v>140</v>
      </c>
      <c r="C151" s="94" t="s">
        <v>706</v>
      </c>
      <c r="D151" s="104">
        <v>655605.6</v>
      </c>
      <c r="E151" s="104">
        <v>205595.4</v>
      </c>
      <c r="F151" s="104">
        <f t="shared" si="23"/>
        <v>450010.19999999995</v>
      </c>
    </row>
    <row r="152" spans="1:6" ht="27" customHeight="1" x14ac:dyDescent="0.25">
      <c r="A152" s="88" t="s">
        <v>281</v>
      </c>
      <c r="B152" s="85" t="s">
        <v>140</v>
      </c>
      <c r="C152" s="89" t="s">
        <v>282</v>
      </c>
      <c r="D152" s="108">
        <f t="shared" ref="D152:E154" si="24">D153</f>
        <v>5053358.75</v>
      </c>
      <c r="E152" s="108">
        <f t="shared" si="24"/>
        <v>4442604.87</v>
      </c>
      <c r="F152" s="104">
        <f t="shared" ref="F152:F221" si="25">D152-E152</f>
        <v>610753.87999999989</v>
      </c>
    </row>
    <row r="153" spans="1:6" ht="33" customHeight="1" x14ac:dyDescent="0.25">
      <c r="A153" s="93" t="s">
        <v>162</v>
      </c>
      <c r="B153" s="84" t="s">
        <v>140</v>
      </c>
      <c r="C153" s="94" t="s">
        <v>283</v>
      </c>
      <c r="D153" s="104">
        <f t="shared" si="24"/>
        <v>5053358.75</v>
      </c>
      <c r="E153" s="104">
        <f t="shared" si="24"/>
        <v>4442604.87</v>
      </c>
      <c r="F153" s="104">
        <f t="shared" si="25"/>
        <v>610753.87999999989</v>
      </c>
    </row>
    <row r="154" spans="1:6" ht="36.6" customHeight="1" x14ac:dyDescent="0.25">
      <c r="A154" s="93" t="s">
        <v>164</v>
      </c>
      <c r="B154" s="84" t="s">
        <v>140</v>
      </c>
      <c r="C154" s="94" t="s">
        <v>284</v>
      </c>
      <c r="D154" s="104">
        <f t="shared" si="24"/>
        <v>5053358.75</v>
      </c>
      <c r="E154" s="104">
        <f t="shared" si="24"/>
        <v>4442604.87</v>
      </c>
      <c r="F154" s="104">
        <f t="shared" si="25"/>
        <v>610753.87999999989</v>
      </c>
    </row>
    <row r="155" spans="1:6" ht="16.2" customHeight="1" x14ac:dyDescent="0.25">
      <c r="A155" s="93" t="s">
        <v>168</v>
      </c>
      <c r="B155" s="84" t="s">
        <v>140</v>
      </c>
      <c r="C155" s="94" t="s">
        <v>285</v>
      </c>
      <c r="D155" s="104">
        <v>5053358.75</v>
      </c>
      <c r="E155" s="104">
        <v>4442604.87</v>
      </c>
      <c r="F155" s="104">
        <f t="shared" si="25"/>
        <v>610753.87999999989</v>
      </c>
    </row>
    <row r="156" spans="1:6" ht="18.600000000000001" customHeight="1" x14ac:dyDescent="0.25">
      <c r="A156" s="88" t="s">
        <v>286</v>
      </c>
      <c r="B156" s="85" t="s">
        <v>140</v>
      </c>
      <c r="C156" s="89" t="s">
        <v>287</v>
      </c>
      <c r="D156" s="108">
        <f t="shared" ref="D156:E158" si="26">D157</f>
        <v>16659464.970000001</v>
      </c>
      <c r="E156" s="108">
        <f t="shared" si="26"/>
        <v>13448788.24</v>
      </c>
      <c r="F156" s="104">
        <f t="shared" si="25"/>
        <v>3210676.7300000004</v>
      </c>
    </row>
    <row r="157" spans="1:6" ht="34.799999999999997" customHeight="1" x14ac:dyDescent="0.25">
      <c r="A157" s="93" t="s">
        <v>162</v>
      </c>
      <c r="B157" s="84" t="s">
        <v>140</v>
      </c>
      <c r="C157" s="94" t="s">
        <v>288</v>
      </c>
      <c r="D157" s="104">
        <f t="shared" si="26"/>
        <v>16659464.970000001</v>
      </c>
      <c r="E157" s="104">
        <f t="shared" si="26"/>
        <v>13448788.24</v>
      </c>
      <c r="F157" s="104">
        <f t="shared" si="25"/>
        <v>3210676.7300000004</v>
      </c>
    </row>
    <row r="158" spans="1:6" ht="39" customHeight="1" x14ac:dyDescent="0.25">
      <c r="A158" s="93" t="s">
        <v>164</v>
      </c>
      <c r="B158" s="84" t="s">
        <v>140</v>
      </c>
      <c r="C158" s="94" t="s">
        <v>289</v>
      </c>
      <c r="D158" s="104">
        <f t="shared" si="26"/>
        <v>16659464.970000001</v>
      </c>
      <c r="E158" s="104">
        <f t="shared" si="26"/>
        <v>13448788.24</v>
      </c>
      <c r="F158" s="104">
        <f t="shared" si="25"/>
        <v>3210676.7300000004</v>
      </c>
    </row>
    <row r="159" spans="1:6" ht="19.2" customHeight="1" x14ac:dyDescent="0.25">
      <c r="A159" s="93" t="s">
        <v>168</v>
      </c>
      <c r="B159" s="84" t="s">
        <v>140</v>
      </c>
      <c r="C159" s="94" t="s">
        <v>290</v>
      </c>
      <c r="D159" s="104">
        <v>16659464.970000001</v>
      </c>
      <c r="E159" s="154">
        <v>13448788.24</v>
      </c>
      <c r="F159" s="104">
        <f t="shared" si="25"/>
        <v>3210676.7300000004</v>
      </c>
    </row>
    <row r="160" spans="1:6" ht="27.6" customHeight="1" x14ac:dyDescent="0.25">
      <c r="A160" s="88" t="s">
        <v>291</v>
      </c>
      <c r="B160" s="85" t="s">
        <v>140</v>
      </c>
      <c r="C160" s="89" t="s">
        <v>292</v>
      </c>
      <c r="D160" s="108">
        <f>D161+D165+D168</f>
        <v>15469124.42</v>
      </c>
      <c r="E160" s="108">
        <f>E161+E165+E168</f>
        <v>8276331.7800000003</v>
      </c>
      <c r="F160" s="104">
        <f t="shared" si="25"/>
        <v>7192792.6399999997</v>
      </c>
    </row>
    <row r="161" spans="1:6" ht="40.200000000000003" customHeight="1" x14ac:dyDescent="0.25">
      <c r="A161" s="93" t="s">
        <v>162</v>
      </c>
      <c r="B161" s="84" t="s">
        <v>140</v>
      </c>
      <c r="C161" s="94" t="s">
        <v>293</v>
      </c>
      <c r="D161" s="104">
        <f>D162</f>
        <v>3298109.27</v>
      </c>
      <c r="E161" s="104">
        <f>E162</f>
        <v>49513.599999999999</v>
      </c>
      <c r="F161" s="104">
        <f t="shared" si="25"/>
        <v>3248595.67</v>
      </c>
    </row>
    <row r="162" spans="1:6" ht="36.6" customHeight="1" x14ac:dyDescent="0.25">
      <c r="A162" s="93" t="s">
        <v>164</v>
      </c>
      <c r="B162" s="84" t="s">
        <v>140</v>
      </c>
      <c r="C162" s="94" t="s">
        <v>294</v>
      </c>
      <c r="D162" s="104">
        <f>D163+D164</f>
        <v>3298109.27</v>
      </c>
      <c r="E162" s="104">
        <f>E164</f>
        <v>49513.599999999999</v>
      </c>
      <c r="F162" s="104">
        <f t="shared" si="25"/>
        <v>3248595.67</v>
      </c>
    </row>
    <row r="163" spans="1:6" ht="27" hidden="1" customHeight="1" x14ac:dyDescent="0.25">
      <c r="A163" s="93" t="s">
        <v>168</v>
      </c>
      <c r="B163" s="84" t="s">
        <v>140</v>
      </c>
      <c r="C163" s="94" t="s">
        <v>624</v>
      </c>
      <c r="D163" s="104">
        <v>0</v>
      </c>
      <c r="E163" s="104">
        <v>0</v>
      </c>
      <c r="F163" s="104">
        <f t="shared" si="25"/>
        <v>0</v>
      </c>
    </row>
    <row r="164" spans="1:6" ht="60" customHeight="1" x14ac:dyDescent="0.25">
      <c r="A164" s="93" t="s">
        <v>261</v>
      </c>
      <c r="B164" s="84" t="s">
        <v>140</v>
      </c>
      <c r="C164" s="94" t="s">
        <v>295</v>
      </c>
      <c r="D164" s="104">
        <v>3298109.27</v>
      </c>
      <c r="E164" s="104">
        <v>49513.599999999999</v>
      </c>
      <c r="F164" s="104">
        <f t="shared" si="25"/>
        <v>3248595.67</v>
      </c>
    </row>
    <row r="165" spans="1:6" ht="39" customHeight="1" x14ac:dyDescent="0.25">
      <c r="A165" s="93" t="s">
        <v>263</v>
      </c>
      <c r="B165" s="84" t="s">
        <v>140</v>
      </c>
      <c r="C165" s="94" t="s">
        <v>296</v>
      </c>
      <c r="D165" s="104">
        <f>D166</f>
        <v>75000</v>
      </c>
      <c r="E165" s="154">
        <f>E166</f>
        <v>41019.03</v>
      </c>
      <c r="F165" s="104">
        <f t="shared" si="25"/>
        <v>33980.97</v>
      </c>
    </row>
    <row r="166" spans="1:6" ht="20.399999999999999" customHeight="1" x14ac:dyDescent="0.25">
      <c r="A166" s="93" t="s">
        <v>265</v>
      </c>
      <c r="B166" s="84" t="s">
        <v>140</v>
      </c>
      <c r="C166" s="94" t="s">
        <v>297</v>
      </c>
      <c r="D166" s="104">
        <f>D167</f>
        <v>75000</v>
      </c>
      <c r="E166" s="154">
        <f>E167</f>
        <v>41019.03</v>
      </c>
      <c r="F166" s="104">
        <f t="shared" si="25"/>
        <v>33980.97</v>
      </c>
    </row>
    <row r="167" spans="1:6" ht="25.2" customHeight="1" x14ac:dyDescent="0.25">
      <c r="A167" s="93" t="s">
        <v>267</v>
      </c>
      <c r="B167" s="84" t="s">
        <v>140</v>
      </c>
      <c r="C167" s="94" t="s">
        <v>298</v>
      </c>
      <c r="D167" s="104">
        <v>75000</v>
      </c>
      <c r="E167" s="154">
        <v>41019.03</v>
      </c>
      <c r="F167" s="104">
        <f t="shared" si="25"/>
        <v>33980.97</v>
      </c>
    </row>
    <row r="168" spans="1:6" ht="19.8" customHeight="1" x14ac:dyDescent="0.25">
      <c r="A168" s="93" t="s">
        <v>170</v>
      </c>
      <c r="B168" s="84" t="s">
        <v>140</v>
      </c>
      <c r="C168" s="94" t="s">
        <v>299</v>
      </c>
      <c r="D168" s="104">
        <f>D169</f>
        <v>12096015.15</v>
      </c>
      <c r="E168" s="104">
        <f>E169</f>
        <v>8185799.1500000004</v>
      </c>
      <c r="F168" s="104">
        <f t="shared" si="25"/>
        <v>3910216</v>
      </c>
    </row>
    <row r="169" spans="1:6" ht="60.6" customHeight="1" x14ac:dyDescent="0.25">
      <c r="A169" s="93" t="s">
        <v>270</v>
      </c>
      <c r="B169" s="84" t="s">
        <v>140</v>
      </c>
      <c r="C169" s="94" t="s">
        <v>300</v>
      </c>
      <c r="D169" s="104">
        <f>D170</f>
        <v>12096015.15</v>
      </c>
      <c r="E169" s="104">
        <f>E170</f>
        <v>8185799.1500000004</v>
      </c>
      <c r="F169" s="104">
        <f t="shared" si="25"/>
        <v>3910216</v>
      </c>
    </row>
    <row r="170" spans="1:6" ht="55.8" customHeight="1" x14ac:dyDescent="0.25">
      <c r="A170" s="93" t="s">
        <v>272</v>
      </c>
      <c r="B170" s="84" t="s">
        <v>140</v>
      </c>
      <c r="C170" s="94" t="s">
        <v>301</v>
      </c>
      <c r="D170" s="104">
        <v>12096015.15</v>
      </c>
      <c r="E170" s="154">
        <v>8185799.1500000004</v>
      </c>
      <c r="F170" s="104">
        <f t="shared" si="25"/>
        <v>3910216</v>
      </c>
    </row>
    <row r="171" spans="1:6" ht="25.8" customHeight="1" x14ac:dyDescent="0.25">
      <c r="A171" s="88" t="s">
        <v>302</v>
      </c>
      <c r="B171" s="85" t="s">
        <v>140</v>
      </c>
      <c r="C171" s="89" t="s">
        <v>303</v>
      </c>
      <c r="D171" s="108">
        <f>D182+D186+D193+D200</f>
        <v>111473912.98999999</v>
      </c>
      <c r="E171" s="108">
        <f>E182+E186+E193+E200</f>
        <v>93360989.060000002</v>
      </c>
      <c r="F171" s="104">
        <f t="shared" si="25"/>
        <v>18112923.929999992</v>
      </c>
    </row>
    <row r="172" spans="1:6" ht="42" customHeight="1" x14ac:dyDescent="0.25">
      <c r="A172" s="93" t="s">
        <v>162</v>
      </c>
      <c r="B172" s="84" t="s">
        <v>140</v>
      </c>
      <c r="C172" s="94" t="s">
        <v>304</v>
      </c>
      <c r="D172" s="104">
        <f>D183+D187+D194</f>
        <v>77040769.659999996</v>
      </c>
      <c r="E172" s="104">
        <f t="shared" ref="E172" si="27">E183+E187+E194</f>
        <v>65608670.060000002</v>
      </c>
      <c r="F172" s="104">
        <f t="shared" si="25"/>
        <v>11432099.599999994</v>
      </c>
    </row>
    <row r="173" spans="1:6" ht="39.6" customHeight="1" x14ac:dyDescent="0.25">
      <c r="A173" s="93" t="s">
        <v>164</v>
      </c>
      <c r="B173" s="84" t="s">
        <v>140</v>
      </c>
      <c r="C173" s="94" t="s">
        <v>305</v>
      </c>
      <c r="D173" s="104">
        <f>D184+D188+D195</f>
        <v>77040769.659999996</v>
      </c>
      <c r="E173" s="104">
        <f>E184+E188+E195</f>
        <v>65608670.060000002</v>
      </c>
      <c r="F173" s="104">
        <f t="shared" si="25"/>
        <v>11432099.599999994</v>
      </c>
    </row>
    <row r="174" spans="1:6" ht="13.2" x14ac:dyDescent="0.25">
      <c r="A174" s="93" t="s">
        <v>168</v>
      </c>
      <c r="B174" s="84" t="s">
        <v>140</v>
      </c>
      <c r="C174" s="94" t="s">
        <v>306</v>
      </c>
      <c r="D174" s="104">
        <f>D185+D189+D196</f>
        <v>77040769.659999996</v>
      </c>
      <c r="E174" s="104">
        <f>E185+E189+E196</f>
        <v>65608670.060000002</v>
      </c>
      <c r="F174" s="104">
        <f t="shared" si="25"/>
        <v>11432099.599999994</v>
      </c>
    </row>
    <row r="175" spans="1:6" ht="37.200000000000003" customHeight="1" x14ac:dyDescent="0.25">
      <c r="A175" s="93" t="s">
        <v>307</v>
      </c>
      <c r="B175" s="84" t="s">
        <v>140</v>
      </c>
      <c r="C175" s="94" t="s">
        <v>308</v>
      </c>
      <c r="D175" s="104">
        <f>D190</f>
        <v>160608.16</v>
      </c>
      <c r="E175" s="104">
        <f>E190</f>
        <v>20613.73</v>
      </c>
      <c r="F175" s="104">
        <f t="shared" si="25"/>
        <v>139994.43</v>
      </c>
    </row>
    <row r="176" spans="1:6" ht="13.2" x14ac:dyDescent="0.25">
      <c r="A176" s="93" t="s">
        <v>309</v>
      </c>
      <c r="B176" s="84" t="s">
        <v>140</v>
      </c>
      <c r="C176" s="94" t="s">
        <v>310</v>
      </c>
      <c r="D176" s="104">
        <f>D177</f>
        <v>160608.16</v>
      </c>
      <c r="E176" s="104">
        <f>E177</f>
        <v>20613.73</v>
      </c>
      <c r="F176" s="104">
        <f t="shared" si="25"/>
        <v>139994.43</v>
      </c>
    </row>
    <row r="177" spans="1:6" ht="49.2" customHeight="1" x14ac:dyDescent="0.25">
      <c r="A177" s="93" t="s">
        <v>311</v>
      </c>
      <c r="B177" s="84" t="s">
        <v>140</v>
      </c>
      <c r="C177" s="94" t="s">
        <v>312</v>
      </c>
      <c r="D177" s="104">
        <f>D192</f>
        <v>160608.16</v>
      </c>
      <c r="E177" s="104">
        <f>E192</f>
        <v>20613.73</v>
      </c>
      <c r="F177" s="104">
        <f t="shared" si="25"/>
        <v>139994.43</v>
      </c>
    </row>
    <row r="178" spans="1:6" ht="40.200000000000003" customHeight="1" x14ac:dyDescent="0.25">
      <c r="A178" s="93" t="s">
        <v>263</v>
      </c>
      <c r="B178" s="84" t="s">
        <v>140</v>
      </c>
      <c r="C178" s="94" t="s">
        <v>313</v>
      </c>
      <c r="D178" s="104">
        <f>D179</f>
        <v>34272535.170000002</v>
      </c>
      <c r="E178" s="104">
        <f t="shared" ref="E178" si="28">E179</f>
        <v>27731705.27</v>
      </c>
      <c r="F178" s="104">
        <f t="shared" si="25"/>
        <v>6540829.9000000022</v>
      </c>
    </row>
    <row r="179" spans="1:6" ht="18.600000000000001" customHeight="1" x14ac:dyDescent="0.25">
      <c r="A179" s="93" t="s">
        <v>265</v>
      </c>
      <c r="B179" s="84" t="s">
        <v>140</v>
      </c>
      <c r="C179" s="94" t="s">
        <v>314</v>
      </c>
      <c r="D179" s="104">
        <f>D180+D181</f>
        <v>34272535.170000002</v>
      </c>
      <c r="E179" s="104">
        <f t="shared" ref="E179" si="29">E180+E181</f>
        <v>27731705.27</v>
      </c>
      <c r="F179" s="104">
        <f t="shared" si="25"/>
        <v>6540829.9000000022</v>
      </c>
    </row>
    <row r="180" spans="1:6" ht="55.8" customHeight="1" x14ac:dyDescent="0.25">
      <c r="A180" s="93" t="s">
        <v>315</v>
      </c>
      <c r="B180" s="84" t="s">
        <v>140</v>
      </c>
      <c r="C180" s="94" t="s">
        <v>316</v>
      </c>
      <c r="D180" s="104">
        <f>D203</f>
        <v>31088808.600000001</v>
      </c>
      <c r="E180" s="104">
        <f t="shared" ref="E180" si="30">E203</f>
        <v>26053918.890000001</v>
      </c>
      <c r="F180" s="104">
        <f t="shared" si="25"/>
        <v>5034889.7100000009</v>
      </c>
    </row>
    <row r="181" spans="1:6" ht="31.2" customHeight="1" x14ac:dyDescent="0.25">
      <c r="A181" s="93" t="s">
        <v>267</v>
      </c>
      <c r="B181" s="84" t="s">
        <v>140</v>
      </c>
      <c r="C181" s="94" t="s">
        <v>317</v>
      </c>
      <c r="D181" s="104">
        <f>D204+D199</f>
        <v>3183726.57</v>
      </c>
      <c r="E181" s="104">
        <f>E204+E199</f>
        <v>1677786.38</v>
      </c>
      <c r="F181" s="104">
        <f t="shared" si="25"/>
        <v>1505940.19</v>
      </c>
    </row>
    <row r="182" spans="1:6" ht="21" customHeight="1" x14ac:dyDescent="0.25">
      <c r="A182" s="88" t="s">
        <v>318</v>
      </c>
      <c r="B182" s="85" t="s">
        <v>140</v>
      </c>
      <c r="C182" s="89" t="s">
        <v>319</v>
      </c>
      <c r="D182" s="108">
        <f t="shared" ref="D182:E184" si="31">D183</f>
        <v>2199914.12</v>
      </c>
      <c r="E182" s="108">
        <f t="shared" si="31"/>
        <v>1411459.69</v>
      </c>
      <c r="F182" s="104">
        <f t="shared" si="25"/>
        <v>788454.43000000017</v>
      </c>
    </row>
    <row r="183" spans="1:6" ht="39.75" customHeight="1" x14ac:dyDescent="0.25">
      <c r="A183" s="93" t="s">
        <v>162</v>
      </c>
      <c r="B183" s="84" t="s">
        <v>140</v>
      </c>
      <c r="C183" s="94" t="s">
        <v>320</v>
      </c>
      <c r="D183" s="104">
        <f t="shared" si="31"/>
        <v>2199914.12</v>
      </c>
      <c r="E183" s="104">
        <f t="shared" si="31"/>
        <v>1411459.69</v>
      </c>
      <c r="F183" s="104">
        <f t="shared" si="25"/>
        <v>788454.43000000017</v>
      </c>
    </row>
    <row r="184" spans="1:6" ht="37.5" customHeight="1" x14ac:dyDescent="0.25">
      <c r="A184" s="93" t="s">
        <v>164</v>
      </c>
      <c r="B184" s="84" t="s">
        <v>140</v>
      </c>
      <c r="C184" s="94" t="s">
        <v>321</v>
      </c>
      <c r="D184" s="104">
        <f t="shared" si="31"/>
        <v>2199914.12</v>
      </c>
      <c r="E184" s="104">
        <f t="shared" si="31"/>
        <v>1411459.69</v>
      </c>
      <c r="F184" s="104">
        <f t="shared" si="25"/>
        <v>788454.43000000017</v>
      </c>
    </row>
    <row r="185" spans="1:6" ht="21.6" customHeight="1" x14ac:dyDescent="0.25">
      <c r="A185" s="93" t="s">
        <v>168</v>
      </c>
      <c r="B185" s="84" t="s">
        <v>140</v>
      </c>
      <c r="C185" s="94" t="s">
        <v>322</v>
      </c>
      <c r="D185" s="104">
        <v>2199914.12</v>
      </c>
      <c r="E185" s="104">
        <v>1411459.69</v>
      </c>
      <c r="F185" s="104">
        <f t="shared" si="25"/>
        <v>788454.43000000017</v>
      </c>
    </row>
    <row r="186" spans="1:6" ht="19.95" customHeight="1" x14ac:dyDescent="0.25">
      <c r="A186" s="88" t="s">
        <v>323</v>
      </c>
      <c r="B186" s="85" t="s">
        <v>140</v>
      </c>
      <c r="C186" s="89" t="s">
        <v>324</v>
      </c>
      <c r="D186" s="108">
        <f>D187+D190</f>
        <v>11771944.26</v>
      </c>
      <c r="E186" s="108">
        <f>E187+E190</f>
        <v>9766033.540000001</v>
      </c>
      <c r="F186" s="104">
        <f t="shared" si="25"/>
        <v>2005910.7199999988</v>
      </c>
    </row>
    <row r="187" spans="1:6" ht="39.6" customHeight="1" x14ac:dyDescent="0.25">
      <c r="A187" s="93" t="s">
        <v>162</v>
      </c>
      <c r="B187" s="84" t="s">
        <v>140</v>
      </c>
      <c r="C187" s="94" t="s">
        <v>325</v>
      </c>
      <c r="D187" s="104">
        <f>D188</f>
        <v>11611336.1</v>
      </c>
      <c r="E187" s="104">
        <f>E188</f>
        <v>9745419.8100000005</v>
      </c>
      <c r="F187" s="104">
        <f t="shared" si="25"/>
        <v>1865916.2899999991</v>
      </c>
    </row>
    <row r="188" spans="1:6" ht="38.4" customHeight="1" x14ac:dyDescent="0.25">
      <c r="A188" s="93" t="s">
        <v>164</v>
      </c>
      <c r="B188" s="84" t="s">
        <v>140</v>
      </c>
      <c r="C188" s="94" t="s">
        <v>326</v>
      </c>
      <c r="D188" s="104">
        <f>D189</f>
        <v>11611336.1</v>
      </c>
      <c r="E188" s="104">
        <f>E189</f>
        <v>9745419.8100000005</v>
      </c>
      <c r="F188" s="104">
        <f t="shared" si="25"/>
        <v>1865916.2899999991</v>
      </c>
    </row>
    <row r="189" spans="1:6" ht="22.2" customHeight="1" x14ac:dyDescent="0.25">
      <c r="A189" s="93" t="s">
        <v>168</v>
      </c>
      <c r="B189" s="84" t="s">
        <v>140</v>
      </c>
      <c r="C189" s="94" t="s">
        <v>327</v>
      </c>
      <c r="D189" s="104">
        <v>11611336.1</v>
      </c>
      <c r="E189" s="104">
        <v>9745419.8100000005</v>
      </c>
      <c r="F189" s="104">
        <f t="shared" si="25"/>
        <v>1865916.2899999991</v>
      </c>
    </row>
    <row r="190" spans="1:6" ht="39" customHeight="1" x14ac:dyDescent="0.25">
      <c r="A190" s="93" t="s">
        <v>307</v>
      </c>
      <c r="B190" s="84" t="s">
        <v>140</v>
      </c>
      <c r="C190" s="94" t="s">
        <v>328</v>
      </c>
      <c r="D190" s="104">
        <f>D191</f>
        <v>160608.16</v>
      </c>
      <c r="E190" s="104">
        <f>E191</f>
        <v>20613.73</v>
      </c>
      <c r="F190" s="104">
        <f t="shared" si="25"/>
        <v>139994.43</v>
      </c>
    </row>
    <row r="191" spans="1:6" ht="21" customHeight="1" x14ac:dyDescent="0.25">
      <c r="A191" s="93" t="s">
        <v>309</v>
      </c>
      <c r="B191" s="84" t="s">
        <v>140</v>
      </c>
      <c r="C191" s="94" t="s">
        <v>329</v>
      </c>
      <c r="D191" s="104">
        <f>D192</f>
        <v>160608.16</v>
      </c>
      <c r="E191" s="104">
        <f>E192</f>
        <v>20613.73</v>
      </c>
      <c r="F191" s="104">
        <f t="shared" si="25"/>
        <v>139994.43</v>
      </c>
    </row>
    <row r="192" spans="1:6" ht="43.8" customHeight="1" x14ac:dyDescent="0.25">
      <c r="A192" s="93" t="s">
        <v>311</v>
      </c>
      <c r="B192" s="84" t="s">
        <v>140</v>
      </c>
      <c r="C192" s="94" t="s">
        <v>330</v>
      </c>
      <c r="D192" s="104">
        <v>160608.16</v>
      </c>
      <c r="E192" s="104">
        <v>20613.73</v>
      </c>
      <c r="F192" s="104">
        <f t="shared" si="25"/>
        <v>139994.43</v>
      </c>
    </row>
    <row r="193" spans="1:6" ht="21.6" customHeight="1" x14ac:dyDescent="0.25">
      <c r="A193" s="88" t="s">
        <v>331</v>
      </c>
      <c r="B193" s="85" t="s">
        <v>140</v>
      </c>
      <c r="C193" s="89" t="s">
        <v>332</v>
      </c>
      <c r="D193" s="108">
        <f>D194+D197</f>
        <v>63389519.439999998</v>
      </c>
      <c r="E193" s="108">
        <f>E194+E197</f>
        <v>54611790.560000002</v>
      </c>
      <c r="F193" s="104">
        <f t="shared" si="25"/>
        <v>8777728.8799999952</v>
      </c>
    </row>
    <row r="194" spans="1:6" ht="39" customHeight="1" x14ac:dyDescent="0.25">
      <c r="A194" s="93" t="s">
        <v>162</v>
      </c>
      <c r="B194" s="84" t="s">
        <v>140</v>
      </c>
      <c r="C194" s="94" t="s">
        <v>333</v>
      </c>
      <c r="D194" s="104">
        <f>D195</f>
        <v>63229519.439999998</v>
      </c>
      <c r="E194" s="104">
        <f>E195</f>
        <v>54451790.560000002</v>
      </c>
      <c r="F194" s="104">
        <f t="shared" si="25"/>
        <v>8777728.8799999952</v>
      </c>
    </row>
    <row r="195" spans="1:6" ht="43.95" customHeight="1" x14ac:dyDescent="0.25">
      <c r="A195" s="93" t="s">
        <v>164</v>
      </c>
      <c r="B195" s="84" t="s">
        <v>140</v>
      </c>
      <c r="C195" s="94" t="s">
        <v>334</v>
      </c>
      <c r="D195" s="104">
        <f>D196</f>
        <v>63229519.439999998</v>
      </c>
      <c r="E195" s="104">
        <f>E196</f>
        <v>54451790.560000002</v>
      </c>
      <c r="F195" s="104">
        <f t="shared" si="25"/>
        <v>8777728.8799999952</v>
      </c>
    </row>
    <row r="196" spans="1:6" ht="21" customHeight="1" x14ac:dyDescent="0.25">
      <c r="A196" s="93" t="s">
        <v>168</v>
      </c>
      <c r="B196" s="84" t="s">
        <v>140</v>
      </c>
      <c r="C196" s="125" t="s">
        <v>335</v>
      </c>
      <c r="D196" s="158">
        <v>63229519.439999998</v>
      </c>
      <c r="E196" s="158">
        <v>54451790.560000002</v>
      </c>
      <c r="F196" s="159">
        <f t="shared" si="25"/>
        <v>8777728.8799999952</v>
      </c>
    </row>
    <row r="197" spans="1:6" ht="40.200000000000003" customHeight="1" x14ac:dyDescent="0.25">
      <c r="A197" s="93" t="s">
        <v>263</v>
      </c>
      <c r="B197" s="84" t="s">
        <v>140</v>
      </c>
      <c r="C197" s="94" t="s">
        <v>828</v>
      </c>
      <c r="D197" s="160">
        <f>D198</f>
        <v>160000</v>
      </c>
      <c r="E197" s="160">
        <f>E198</f>
        <v>160000</v>
      </c>
      <c r="F197" s="104"/>
    </row>
    <row r="198" spans="1:6" ht="21" customHeight="1" x14ac:dyDescent="0.25">
      <c r="A198" s="93" t="s">
        <v>265</v>
      </c>
      <c r="B198" s="84" t="s">
        <v>140</v>
      </c>
      <c r="C198" s="94" t="s">
        <v>829</v>
      </c>
      <c r="D198" s="160">
        <f>D199</f>
        <v>160000</v>
      </c>
      <c r="E198" s="160">
        <f>E199</f>
        <v>160000</v>
      </c>
      <c r="F198" s="104"/>
    </row>
    <row r="199" spans="1:6" ht="31.8" customHeight="1" x14ac:dyDescent="0.25">
      <c r="A199" s="93" t="s">
        <v>267</v>
      </c>
      <c r="B199" s="84" t="s">
        <v>140</v>
      </c>
      <c r="C199" s="94" t="s">
        <v>830</v>
      </c>
      <c r="D199" s="160">
        <v>160000</v>
      </c>
      <c r="E199" s="160">
        <v>160000</v>
      </c>
      <c r="F199" s="104"/>
    </row>
    <row r="200" spans="1:6" ht="27.6" customHeight="1" x14ac:dyDescent="0.25">
      <c r="A200" s="88" t="s">
        <v>336</v>
      </c>
      <c r="B200" s="85" t="s">
        <v>140</v>
      </c>
      <c r="C200" s="89" t="s">
        <v>337</v>
      </c>
      <c r="D200" s="108">
        <f>D201</f>
        <v>34112535.170000002</v>
      </c>
      <c r="E200" s="108">
        <f>E201</f>
        <v>27571705.27</v>
      </c>
      <c r="F200" s="104">
        <f t="shared" si="25"/>
        <v>6540829.9000000022</v>
      </c>
    </row>
    <row r="201" spans="1:6" ht="40.200000000000003" customHeight="1" x14ac:dyDescent="0.25">
      <c r="A201" s="93" t="s">
        <v>263</v>
      </c>
      <c r="B201" s="84" t="s">
        <v>140</v>
      </c>
      <c r="C201" s="94" t="s">
        <v>338</v>
      </c>
      <c r="D201" s="104">
        <f>D202</f>
        <v>34112535.170000002</v>
      </c>
      <c r="E201" s="104">
        <f>E202</f>
        <v>27571705.27</v>
      </c>
      <c r="F201" s="104">
        <f t="shared" si="25"/>
        <v>6540829.9000000022</v>
      </c>
    </row>
    <row r="202" spans="1:6" ht="23.4" customHeight="1" x14ac:dyDescent="0.25">
      <c r="A202" s="93" t="s">
        <v>265</v>
      </c>
      <c r="B202" s="84" t="s">
        <v>140</v>
      </c>
      <c r="C202" s="94" t="s">
        <v>339</v>
      </c>
      <c r="D202" s="104">
        <f>D203+D204</f>
        <v>34112535.170000002</v>
      </c>
      <c r="E202" s="104">
        <f>E203+E204</f>
        <v>27571705.27</v>
      </c>
      <c r="F202" s="104">
        <f t="shared" si="25"/>
        <v>6540829.9000000022</v>
      </c>
    </row>
    <row r="203" spans="1:6" ht="57.6" customHeight="1" x14ac:dyDescent="0.25">
      <c r="A203" s="93" t="s">
        <v>315</v>
      </c>
      <c r="B203" s="84" t="s">
        <v>140</v>
      </c>
      <c r="C203" s="94" t="s">
        <v>340</v>
      </c>
      <c r="D203" s="104">
        <v>31088808.600000001</v>
      </c>
      <c r="E203" s="154">
        <v>26053918.890000001</v>
      </c>
      <c r="F203" s="104">
        <f t="shared" si="25"/>
        <v>5034889.7100000009</v>
      </c>
    </row>
    <row r="204" spans="1:6" ht="28.2" customHeight="1" x14ac:dyDescent="0.25">
      <c r="A204" s="93" t="s">
        <v>267</v>
      </c>
      <c r="B204" s="84" t="s">
        <v>140</v>
      </c>
      <c r="C204" s="94" t="s">
        <v>341</v>
      </c>
      <c r="D204" s="104">
        <v>3023726.57</v>
      </c>
      <c r="E204" s="154">
        <v>1517786.38</v>
      </c>
      <c r="F204" s="104">
        <f t="shared" si="25"/>
        <v>1505940.19</v>
      </c>
    </row>
    <row r="205" spans="1:6" ht="13.2" x14ac:dyDescent="0.25">
      <c r="A205" s="88" t="s">
        <v>342</v>
      </c>
      <c r="B205" s="85" t="s">
        <v>140</v>
      </c>
      <c r="C205" s="89" t="s">
        <v>343</v>
      </c>
      <c r="D205" s="108">
        <f>D229+D234+D239+D244+D248</f>
        <v>505269092.61000001</v>
      </c>
      <c r="E205" s="108">
        <f>E229+E234+E239+E244+E248</f>
        <v>411525979.99000001</v>
      </c>
      <c r="F205" s="104">
        <f t="shared" si="25"/>
        <v>93743112.620000005</v>
      </c>
    </row>
    <row r="206" spans="1:6" ht="69" customHeight="1" x14ac:dyDescent="0.25">
      <c r="A206" s="93" t="s">
        <v>144</v>
      </c>
      <c r="B206" s="84" t="s">
        <v>140</v>
      </c>
      <c r="C206" s="94" t="s">
        <v>344</v>
      </c>
      <c r="D206" s="104">
        <f>D249</f>
        <v>6643693.6099999994</v>
      </c>
      <c r="E206" s="104">
        <f t="shared" ref="E206" si="32">E249</f>
        <v>5732318.3399999999</v>
      </c>
      <c r="F206" s="104">
        <f t="shared" si="25"/>
        <v>911375.26999999955</v>
      </c>
    </row>
    <row r="207" spans="1:6" ht="25.8" customHeight="1" x14ac:dyDescent="0.25">
      <c r="A207" s="93" t="s">
        <v>154</v>
      </c>
      <c r="B207" s="84" t="s">
        <v>140</v>
      </c>
      <c r="C207" s="94" t="s">
        <v>345</v>
      </c>
      <c r="D207" s="104">
        <f>D208+D209+D210+D211</f>
        <v>6643693.6099999994</v>
      </c>
      <c r="E207" s="104">
        <f t="shared" ref="E207" si="33">E208+E209+E210+E211</f>
        <v>5732318.3399999999</v>
      </c>
      <c r="F207" s="104">
        <f t="shared" si="25"/>
        <v>911375.26999999955</v>
      </c>
    </row>
    <row r="208" spans="1:6" ht="28.95" customHeight="1" x14ac:dyDescent="0.25">
      <c r="A208" s="93" t="s">
        <v>156</v>
      </c>
      <c r="B208" s="84" t="s">
        <v>140</v>
      </c>
      <c r="C208" s="94" t="s">
        <v>346</v>
      </c>
      <c r="D208" s="104">
        <f>D251</f>
        <v>5036880.68</v>
      </c>
      <c r="E208" s="104">
        <f t="shared" ref="E208" si="34">E251</f>
        <v>4154203.43</v>
      </c>
      <c r="F208" s="104">
        <f t="shared" si="25"/>
        <v>882677.24999999953</v>
      </c>
    </row>
    <row r="209" spans="1:6" ht="39.6" customHeight="1" x14ac:dyDescent="0.25">
      <c r="A209" s="93" t="s">
        <v>158</v>
      </c>
      <c r="B209" s="84" t="s">
        <v>140</v>
      </c>
      <c r="C209" s="94" t="s">
        <v>347</v>
      </c>
      <c r="D209" s="104">
        <f>D252</f>
        <v>64432.2</v>
      </c>
      <c r="E209" s="104">
        <f t="shared" ref="E209" si="35">E252</f>
        <v>62510.2</v>
      </c>
      <c r="F209" s="104">
        <f t="shared" si="25"/>
        <v>1922</v>
      </c>
    </row>
    <row r="210" spans="1:6" ht="63.6" customHeight="1" x14ac:dyDescent="0.25">
      <c r="A210" s="93" t="s">
        <v>237</v>
      </c>
      <c r="B210" s="84" t="s">
        <v>140</v>
      </c>
      <c r="C210" s="94" t="s">
        <v>348</v>
      </c>
      <c r="D210" s="104">
        <f>D253</f>
        <v>0</v>
      </c>
      <c r="E210" s="104">
        <f t="shared" ref="E210" si="36">E253</f>
        <v>0</v>
      </c>
      <c r="F210" s="104">
        <f t="shared" si="25"/>
        <v>0</v>
      </c>
    </row>
    <row r="211" spans="1:6" ht="51.6" customHeight="1" x14ac:dyDescent="0.25">
      <c r="A211" s="93" t="s">
        <v>160</v>
      </c>
      <c r="B211" s="84" t="s">
        <v>140</v>
      </c>
      <c r="C211" s="94" t="s">
        <v>349</v>
      </c>
      <c r="D211" s="104">
        <f>D254</f>
        <v>1542380.73</v>
      </c>
      <c r="E211" s="104">
        <f t="shared" ref="E211" si="37">E254</f>
        <v>1515604.71</v>
      </c>
      <c r="F211" s="104">
        <f t="shared" si="25"/>
        <v>26776.020000000019</v>
      </c>
    </row>
    <row r="212" spans="1:6" ht="40.950000000000003" customHeight="1" x14ac:dyDescent="0.25">
      <c r="A212" s="93" t="s">
        <v>162</v>
      </c>
      <c r="B212" s="84" t="s">
        <v>140</v>
      </c>
      <c r="C212" s="94" t="s">
        <v>350</v>
      </c>
      <c r="D212" s="104">
        <f>D213</f>
        <v>98221</v>
      </c>
      <c r="E212" s="104">
        <f t="shared" ref="E212" si="38">E213</f>
        <v>71881.88</v>
      </c>
      <c r="F212" s="104">
        <f t="shared" si="25"/>
        <v>26339.119999999995</v>
      </c>
    </row>
    <row r="213" spans="1:6" ht="37.950000000000003" customHeight="1" x14ac:dyDescent="0.25">
      <c r="A213" s="93" t="s">
        <v>164</v>
      </c>
      <c r="B213" s="84" t="s">
        <v>140</v>
      </c>
      <c r="C213" s="94" t="s">
        <v>351</v>
      </c>
      <c r="D213" s="104">
        <f>D214+D215</f>
        <v>98221</v>
      </c>
      <c r="E213" s="104">
        <f>E214+E215</f>
        <v>71881.88</v>
      </c>
      <c r="F213" s="104">
        <f t="shared" si="25"/>
        <v>26339.119999999995</v>
      </c>
    </row>
    <row r="214" spans="1:6" ht="42" customHeight="1" x14ac:dyDescent="0.25">
      <c r="A214" s="93" t="s">
        <v>166</v>
      </c>
      <c r="B214" s="84" t="s">
        <v>140</v>
      </c>
      <c r="C214" s="94" t="s">
        <v>352</v>
      </c>
      <c r="D214" s="104">
        <f>D257</f>
        <v>68960</v>
      </c>
      <c r="E214" s="104">
        <f t="shared" ref="E214" si="39">E257</f>
        <v>49975.199999999997</v>
      </c>
      <c r="F214" s="104">
        <f t="shared" si="25"/>
        <v>18984.800000000003</v>
      </c>
    </row>
    <row r="215" spans="1:6" ht="19.2" customHeight="1" x14ac:dyDescent="0.25">
      <c r="A215" s="93" t="s">
        <v>168</v>
      </c>
      <c r="B215" s="84" t="s">
        <v>140</v>
      </c>
      <c r="C215" s="94" t="s">
        <v>353</v>
      </c>
      <c r="D215" s="104">
        <f>+D258</f>
        <v>29261</v>
      </c>
      <c r="E215" s="104">
        <f>+E258</f>
        <v>21906.68</v>
      </c>
      <c r="F215" s="104">
        <f t="shared" si="25"/>
        <v>7354.32</v>
      </c>
    </row>
    <row r="216" spans="1:6" ht="41.4" customHeight="1" x14ac:dyDescent="0.25">
      <c r="A216" s="93" t="s">
        <v>307</v>
      </c>
      <c r="B216" s="84" t="s">
        <v>140</v>
      </c>
      <c r="C216" s="94" t="s">
        <v>835</v>
      </c>
      <c r="D216" s="104">
        <f>D217</f>
        <v>148991364.41</v>
      </c>
      <c r="E216" s="104">
        <f>E217</f>
        <v>106828832.23</v>
      </c>
      <c r="F216" s="104"/>
    </row>
    <row r="217" spans="1:6" ht="19.2" customHeight="1" x14ac:dyDescent="0.25">
      <c r="A217" s="93" t="s">
        <v>309</v>
      </c>
      <c r="B217" s="84" t="s">
        <v>140</v>
      </c>
      <c r="C217" s="94" t="s">
        <v>836</v>
      </c>
      <c r="D217" s="104">
        <f>D218</f>
        <v>148991364.41</v>
      </c>
      <c r="E217" s="104">
        <f>E218</f>
        <v>106828832.23</v>
      </c>
      <c r="F217" s="104"/>
    </row>
    <row r="218" spans="1:6" ht="46.2" customHeight="1" x14ac:dyDescent="0.25">
      <c r="A218" s="93" t="s">
        <v>311</v>
      </c>
      <c r="B218" s="84" t="s">
        <v>140</v>
      </c>
      <c r="C218" s="94" t="s">
        <v>837</v>
      </c>
      <c r="D218" s="104">
        <f>D261</f>
        <v>148991364.41</v>
      </c>
      <c r="E218" s="104">
        <f>E261</f>
        <v>106828832.23</v>
      </c>
      <c r="F218" s="104"/>
    </row>
    <row r="219" spans="1:6" ht="40.799999999999997" customHeight="1" x14ac:dyDescent="0.25">
      <c r="A219" s="93" t="s">
        <v>263</v>
      </c>
      <c r="B219" s="84" t="s">
        <v>140</v>
      </c>
      <c r="C219" s="94" t="s">
        <v>354</v>
      </c>
      <c r="D219" s="104">
        <f>D230+D235+D240+D245+D262</f>
        <v>349530896.51000005</v>
      </c>
      <c r="E219" s="104">
        <f>E230+E235+E240+E245+E262</f>
        <v>298890609.88</v>
      </c>
      <c r="F219" s="104">
        <f t="shared" si="25"/>
        <v>50640286.630000055</v>
      </c>
    </row>
    <row r="220" spans="1:6" ht="18.600000000000001" customHeight="1" x14ac:dyDescent="0.25">
      <c r="A220" s="93" t="s">
        <v>265</v>
      </c>
      <c r="B220" s="84" t="s">
        <v>140</v>
      </c>
      <c r="C220" s="94" t="s">
        <v>355</v>
      </c>
      <c r="D220" s="104">
        <f>D221+D222</f>
        <v>348022473.71000004</v>
      </c>
      <c r="E220" s="104">
        <f>E221+E222</f>
        <v>297912889.88</v>
      </c>
      <c r="F220" s="104">
        <f t="shared" si="25"/>
        <v>50109583.830000043</v>
      </c>
    </row>
    <row r="221" spans="1:6" ht="59.4" customHeight="1" x14ac:dyDescent="0.25">
      <c r="A221" s="93" t="s">
        <v>315</v>
      </c>
      <c r="B221" s="84" t="s">
        <v>140</v>
      </c>
      <c r="C221" s="94" t="s">
        <v>356</v>
      </c>
      <c r="D221" s="104">
        <f>D232+D237+D242</f>
        <v>317514132.23000002</v>
      </c>
      <c r="E221" s="104">
        <f>E232+E237+E242</f>
        <v>276648827.45999998</v>
      </c>
      <c r="F221" s="104">
        <f t="shared" si="25"/>
        <v>40865304.770000041</v>
      </c>
    </row>
    <row r="222" spans="1:6" ht="32.4" customHeight="1" x14ac:dyDescent="0.25">
      <c r="A222" s="93" t="s">
        <v>267</v>
      </c>
      <c r="B222" s="84" t="s">
        <v>140</v>
      </c>
      <c r="C222" s="94" t="s">
        <v>357</v>
      </c>
      <c r="D222" s="104">
        <f>D233+D238+D243+D247</f>
        <v>30508341.48</v>
      </c>
      <c r="E222" s="104">
        <f>E233+E238+E243+E247</f>
        <v>21264062.420000002</v>
      </c>
      <c r="F222" s="104">
        <f t="shared" ref="F222:F287" si="40">D222-E222</f>
        <v>9244279.0599999987</v>
      </c>
    </row>
    <row r="223" spans="1:6" ht="40.200000000000003" customHeight="1" x14ac:dyDescent="0.25">
      <c r="A223" s="93" t="s">
        <v>358</v>
      </c>
      <c r="B223" s="84" t="s">
        <v>140</v>
      </c>
      <c r="C223" s="94" t="s">
        <v>359</v>
      </c>
      <c r="D223" s="104">
        <f>D263</f>
        <v>1508422.8</v>
      </c>
      <c r="E223" s="104">
        <f>E263</f>
        <v>977720</v>
      </c>
      <c r="F223" s="104">
        <f t="shared" si="40"/>
        <v>530702.80000000005</v>
      </c>
    </row>
    <row r="224" spans="1:6" ht="37.200000000000003" customHeight="1" x14ac:dyDescent="0.25">
      <c r="A224" s="93" t="s">
        <v>360</v>
      </c>
      <c r="B224" s="84" t="s">
        <v>140</v>
      </c>
      <c r="C224" s="94" t="s">
        <v>361</v>
      </c>
      <c r="D224" s="104">
        <f>D264</f>
        <v>1508422.8</v>
      </c>
      <c r="E224" s="104">
        <f t="shared" ref="E224" si="41">E264</f>
        <v>977720</v>
      </c>
      <c r="F224" s="104">
        <f t="shared" si="40"/>
        <v>530702.80000000005</v>
      </c>
    </row>
    <row r="225" spans="1:6" ht="18.600000000000001" customHeight="1" x14ac:dyDescent="0.25">
      <c r="A225" s="93" t="s">
        <v>170</v>
      </c>
      <c r="B225" s="84" t="s">
        <v>140</v>
      </c>
      <c r="C225" s="94" t="s">
        <v>362</v>
      </c>
      <c r="D225" s="104">
        <f t="shared" ref="D225:E225" si="42">D265</f>
        <v>4917.08</v>
      </c>
      <c r="E225" s="104">
        <f t="shared" si="42"/>
        <v>2337.66</v>
      </c>
      <c r="F225" s="104">
        <f t="shared" si="40"/>
        <v>2579.42</v>
      </c>
    </row>
    <row r="226" spans="1:6" ht="18.600000000000001" customHeight="1" x14ac:dyDescent="0.25">
      <c r="A226" s="93" t="s">
        <v>176</v>
      </c>
      <c r="B226" s="84" t="s">
        <v>140</v>
      </c>
      <c r="C226" s="94" t="s">
        <v>363</v>
      </c>
      <c r="D226" s="104">
        <f t="shared" ref="D226:E226" si="43">D266</f>
        <v>4917.08</v>
      </c>
      <c r="E226" s="104">
        <f t="shared" si="43"/>
        <v>2337.66</v>
      </c>
      <c r="F226" s="104">
        <f t="shared" si="40"/>
        <v>2579.42</v>
      </c>
    </row>
    <row r="227" spans="1:6" ht="22.95" customHeight="1" x14ac:dyDescent="0.25">
      <c r="A227" s="93" t="s">
        <v>180</v>
      </c>
      <c r="B227" s="84" t="s">
        <v>140</v>
      </c>
      <c r="C227" s="94" t="s">
        <v>364</v>
      </c>
      <c r="D227" s="104">
        <f>D267</f>
        <v>1278.08</v>
      </c>
      <c r="E227" s="104">
        <f>E267</f>
        <v>0</v>
      </c>
      <c r="F227" s="104">
        <f t="shared" si="40"/>
        <v>1278.08</v>
      </c>
    </row>
    <row r="228" spans="1:6" ht="22.95" customHeight="1" x14ac:dyDescent="0.25">
      <c r="A228" s="93" t="s">
        <v>182</v>
      </c>
      <c r="B228" s="84" t="s">
        <v>140</v>
      </c>
      <c r="C228" s="94" t="s">
        <v>838</v>
      </c>
      <c r="D228" s="104">
        <f>D268</f>
        <v>3639</v>
      </c>
      <c r="E228" s="104">
        <f>E268</f>
        <v>2337.66</v>
      </c>
      <c r="F228" s="104"/>
    </row>
    <row r="229" spans="1:6" ht="13.2" x14ac:dyDescent="0.25">
      <c r="A229" s="88" t="s">
        <v>365</v>
      </c>
      <c r="B229" s="85" t="s">
        <v>140</v>
      </c>
      <c r="C229" s="89" t="s">
        <v>366</v>
      </c>
      <c r="D229" s="108">
        <f>D230</f>
        <v>112932858.42999999</v>
      </c>
      <c r="E229" s="108">
        <f t="shared" ref="E229" si="44">E230</f>
        <v>101714403.43000001</v>
      </c>
      <c r="F229" s="104">
        <f t="shared" si="40"/>
        <v>11218454.999999985</v>
      </c>
    </row>
    <row r="230" spans="1:6" ht="36.6" customHeight="1" x14ac:dyDescent="0.25">
      <c r="A230" s="93" t="s">
        <v>263</v>
      </c>
      <c r="B230" s="84" t="s">
        <v>140</v>
      </c>
      <c r="C230" s="94" t="s">
        <v>367</v>
      </c>
      <c r="D230" s="104">
        <f>D231</f>
        <v>112932858.42999999</v>
      </c>
      <c r="E230" s="104">
        <f t="shared" ref="E230" si="45">E231</f>
        <v>101714403.43000001</v>
      </c>
      <c r="F230" s="104">
        <f t="shared" si="40"/>
        <v>11218454.999999985</v>
      </c>
    </row>
    <row r="231" spans="1:6" ht="20.399999999999999" customHeight="1" x14ac:dyDescent="0.25">
      <c r="A231" s="93" t="s">
        <v>265</v>
      </c>
      <c r="B231" s="84" t="s">
        <v>140</v>
      </c>
      <c r="C231" s="94" t="s">
        <v>368</v>
      </c>
      <c r="D231" s="104">
        <f>D232+D233</f>
        <v>112932858.42999999</v>
      </c>
      <c r="E231" s="104">
        <f t="shared" ref="E231" si="46">E232+E233</f>
        <v>101714403.43000001</v>
      </c>
      <c r="F231" s="104">
        <f t="shared" si="40"/>
        <v>11218454.999999985</v>
      </c>
    </row>
    <row r="232" spans="1:6" ht="58.8" customHeight="1" x14ac:dyDescent="0.25">
      <c r="A232" s="93" t="s">
        <v>315</v>
      </c>
      <c r="B232" s="84" t="s">
        <v>140</v>
      </c>
      <c r="C232" s="94" t="s">
        <v>369</v>
      </c>
      <c r="D232" s="104">
        <v>105745249.73999999</v>
      </c>
      <c r="E232" s="154">
        <v>94944857.870000005</v>
      </c>
      <c r="F232" s="104">
        <f t="shared" si="40"/>
        <v>10800391.86999999</v>
      </c>
    </row>
    <row r="233" spans="1:6" ht="34.200000000000003" customHeight="1" x14ac:dyDescent="0.25">
      <c r="A233" s="93" t="s">
        <v>267</v>
      </c>
      <c r="B233" s="84" t="s">
        <v>140</v>
      </c>
      <c r="C233" s="94" t="s">
        <v>370</v>
      </c>
      <c r="D233" s="154">
        <v>7187608.6900000004</v>
      </c>
      <c r="E233" s="154">
        <v>6769545.5599999996</v>
      </c>
      <c r="F233" s="104">
        <f t="shared" si="40"/>
        <v>418063.13000000082</v>
      </c>
    </row>
    <row r="234" spans="1:6" ht="19.2" customHeight="1" x14ac:dyDescent="0.25">
      <c r="A234" s="88" t="s">
        <v>371</v>
      </c>
      <c r="B234" s="85" t="s">
        <v>140</v>
      </c>
      <c r="C234" s="89" t="s">
        <v>372</v>
      </c>
      <c r="D234" s="108">
        <f>D235</f>
        <v>176722925.54000002</v>
      </c>
      <c r="E234" s="108">
        <f t="shared" ref="E234" si="47">E235</f>
        <v>151927436.78999999</v>
      </c>
      <c r="F234" s="104">
        <f t="shared" si="40"/>
        <v>24795488.75000003</v>
      </c>
    </row>
    <row r="235" spans="1:6" ht="36.6" customHeight="1" x14ac:dyDescent="0.25">
      <c r="A235" s="93" t="s">
        <v>263</v>
      </c>
      <c r="B235" s="84" t="s">
        <v>140</v>
      </c>
      <c r="C235" s="94" t="s">
        <v>373</v>
      </c>
      <c r="D235" s="104">
        <f>D236</f>
        <v>176722925.54000002</v>
      </c>
      <c r="E235" s="104">
        <f t="shared" ref="E235" si="48">E236</f>
        <v>151927436.78999999</v>
      </c>
      <c r="F235" s="104">
        <f t="shared" si="40"/>
        <v>24795488.75000003</v>
      </c>
    </row>
    <row r="236" spans="1:6" ht="21" customHeight="1" x14ac:dyDescent="0.25">
      <c r="A236" s="93" t="s">
        <v>265</v>
      </c>
      <c r="B236" s="84" t="s">
        <v>140</v>
      </c>
      <c r="C236" s="94" t="s">
        <v>374</v>
      </c>
      <c r="D236" s="104">
        <f>D237+D238</f>
        <v>176722925.54000002</v>
      </c>
      <c r="E236" s="104">
        <f t="shared" ref="E236" si="49">E237+E238</f>
        <v>151927436.78999999</v>
      </c>
      <c r="F236" s="104">
        <f t="shared" si="40"/>
        <v>24795488.75000003</v>
      </c>
    </row>
    <row r="237" spans="1:6" ht="59.4" customHeight="1" x14ac:dyDescent="0.25">
      <c r="A237" s="93" t="s">
        <v>315</v>
      </c>
      <c r="B237" s="84" t="s">
        <v>140</v>
      </c>
      <c r="C237" s="94" t="s">
        <v>375</v>
      </c>
      <c r="D237" s="154">
        <v>165758086.86000001</v>
      </c>
      <c r="E237" s="154">
        <v>143916099.25999999</v>
      </c>
      <c r="F237" s="104">
        <f t="shared" si="40"/>
        <v>21841987.600000024</v>
      </c>
    </row>
    <row r="238" spans="1:6" ht="25.2" customHeight="1" x14ac:dyDescent="0.25">
      <c r="A238" s="93" t="s">
        <v>267</v>
      </c>
      <c r="B238" s="84" t="s">
        <v>140</v>
      </c>
      <c r="C238" s="94" t="s">
        <v>376</v>
      </c>
      <c r="D238" s="104">
        <v>10964838.68</v>
      </c>
      <c r="E238" s="154">
        <v>8011337.5300000003</v>
      </c>
      <c r="F238" s="104">
        <f t="shared" si="40"/>
        <v>2953501.1499999994</v>
      </c>
    </row>
    <row r="239" spans="1:6" ht="25.2" customHeight="1" x14ac:dyDescent="0.25">
      <c r="A239" s="88" t="s">
        <v>377</v>
      </c>
      <c r="B239" s="85" t="s">
        <v>140</v>
      </c>
      <c r="C239" s="89" t="s">
        <v>378</v>
      </c>
      <c r="D239" s="108">
        <f>D240</f>
        <v>57010189.740000002</v>
      </c>
      <c r="E239" s="108">
        <f t="shared" ref="E239" si="50">E240</f>
        <v>42964849.659999996</v>
      </c>
      <c r="F239" s="104">
        <f t="shared" si="40"/>
        <v>14045340.080000006</v>
      </c>
    </row>
    <row r="240" spans="1:6" ht="35.4" customHeight="1" x14ac:dyDescent="0.25">
      <c r="A240" s="93" t="s">
        <v>263</v>
      </c>
      <c r="B240" s="84" t="s">
        <v>140</v>
      </c>
      <c r="C240" s="94" t="s">
        <v>379</v>
      </c>
      <c r="D240" s="104">
        <f>D241</f>
        <v>57010189.740000002</v>
      </c>
      <c r="E240" s="104">
        <f>E241</f>
        <v>42964849.659999996</v>
      </c>
      <c r="F240" s="104">
        <f t="shared" si="40"/>
        <v>14045340.080000006</v>
      </c>
    </row>
    <row r="241" spans="1:7" ht="21.6" customHeight="1" x14ac:dyDescent="0.25">
      <c r="A241" s="93" t="s">
        <v>265</v>
      </c>
      <c r="B241" s="84" t="s">
        <v>140</v>
      </c>
      <c r="C241" s="94" t="s">
        <v>380</v>
      </c>
      <c r="D241" s="104">
        <f>D242+D243</f>
        <v>57010189.740000002</v>
      </c>
      <c r="E241" s="104">
        <f>E242+E243</f>
        <v>42964849.659999996</v>
      </c>
      <c r="F241" s="104">
        <f t="shared" si="40"/>
        <v>14045340.080000006</v>
      </c>
    </row>
    <row r="242" spans="1:7" ht="60" customHeight="1" x14ac:dyDescent="0.25">
      <c r="A242" s="93" t="s">
        <v>315</v>
      </c>
      <c r="B242" s="84" t="s">
        <v>140</v>
      </c>
      <c r="C242" s="94" t="s">
        <v>381</v>
      </c>
      <c r="D242" s="154">
        <v>46010795.630000003</v>
      </c>
      <c r="E242" s="154">
        <v>37787870.329999998</v>
      </c>
      <c r="F242" s="104">
        <f t="shared" si="40"/>
        <v>8222925.3000000045</v>
      </c>
    </row>
    <row r="243" spans="1:7" ht="27" customHeight="1" x14ac:dyDescent="0.25">
      <c r="A243" s="93" t="s">
        <v>267</v>
      </c>
      <c r="B243" s="84" t="s">
        <v>140</v>
      </c>
      <c r="C243" s="94" t="s">
        <v>382</v>
      </c>
      <c r="D243" s="104">
        <v>10999394.109999999</v>
      </c>
      <c r="E243" s="154">
        <v>5176979.33</v>
      </c>
      <c r="F243" s="104">
        <f t="shared" si="40"/>
        <v>5822414.7799999993</v>
      </c>
    </row>
    <row r="244" spans="1:7" ht="13.2" x14ac:dyDescent="0.25">
      <c r="A244" s="88" t="s">
        <v>383</v>
      </c>
      <c r="B244" s="85" t="s">
        <v>140</v>
      </c>
      <c r="C244" s="89" t="s">
        <v>384</v>
      </c>
      <c r="D244" s="108">
        <f>+D245</f>
        <v>1356500</v>
      </c>
      <c r="E244" s="108">
        <f>+E245</f>
        <v>1306200</v>
      </c>
      <c r="F244" s="104">
        <f t="shared" si="40"/>
        <v>50300</v>
      </c>
    </row>
    <row r="245" spans="1:7" ht="40.200000000000003" customHeight="1" x14ac:dyDescent="0.25">
      <c r="A245" s="93" t="s">
        <v>263</v>
      </c>
      <c r="B245" s="84" t="s">
        <v>140</v>
      </c>
      <c r="C245" s="94" t="s">
        <v>385</v>
      </c>
      <c r="D245" s="104">
        <f>D246</f>
        <v>1356500</v>
      </c>
      <c r="E245" s="104">
        <f>E246</f>
        <v>1306200</v>
      </c>
      <c r="F245" s="104">
        <f t="shared" si="40"/>
        <v>50300</v>
      </c>
      <c r="G245" s="77"/>
    </row>
    <row r="246" spans="1:7" ht="18.600000000000001" customHeight="1" x14ac:dyDescent="0.25">
      <c r="A246" s="93" t="s">
        <v>265</v>
      </c>
      <c r="B246" s="84" t="s">
        <v>140</v>
      </c>
      <c r="C246" s="94" t="s">
        <v>386</v>
      </c>
      <c r="D246" s="104">
        <f>D247</f>
        <v>1356500</v>
      </c>
      <c r="E246" s="104">
        <f>E247</f>
        <v>1306200</v>
      </c>
      <c r="F246" s="104">
        <f t="shared" si="40"/>
        <v>50300</v>
      </c>
    </row>
    <row r="247" spans="1:7" ht="30.6" customHeight="1" x14ac:dyDescent="0.25">
      <c r="A247" s="93" t="s">
        <v>267</v>
      </c>
      <c r="B247" s="84" t="s">
        <v>140</v>
      </c>
      <c r="C247" s="94" t="s">
        <v>387</v>
      </c>
      <c r="D247" s="104">
        <v>1356500</v>
      </c>
      <c r="E247" s="104">
        <v>1306200</v>
      </c>
      <c r="F247" s="104">
        <f t="shared" si="40"/>
        <v>50300</v>
      </c>
    </row>
    <row r="248" spans="1:7" ht="16.8" customHeight="1" x14ac:dyDescent="0.25">
      <c r="A248" s="88" t="s">
        <v>388</v>
      </c>
      <c r="B248" s="85" t="s">
        <v>140</v>
      </c>
      <c r="C248" s="89" t="s">
        <v>389</v>
      </c>
      <c r="D248" s="108">
        <f>D249+D255+D259+D262+D265</f>
        <v>157246618.90000001</v>
      </c>
      <c r="E248" s="108">
        <f>E249+E255+E259+E262+E265</f>
        <v>113613090.11</v>
      </c>
      <c r="F248" s="104">
        <f t="shared" si="40"/>
        <v>43633528.790000007</v>
      </c>
    </row>
    <row r="249" spans="1:7" ht="69.599999999999994" customHeight="1" x14ac:dyDescent="0.25">
      <c r="A249" s="93" t="s">
        <v>144</v>
      </c>
      <c r="B249" s="84" t="s">
        <v>140</v>
      </c>
      <c r="C249" s="94" t="s">
        <v>390</v>
      </c>
      <c r="D249" s="104">
        <f>D250</f>
        <v>6643693.6099999994</v>
      </c>
      <c r="E249" s="104">
        <f>E250</f>
        <v>5732318.3399999999</v>
      </c>
      <c r="F249" s="104">
        <f t="shared" si="40"/>
        <v>911375.26999999955</v>
      </c>
    </row>
    <row r="250" spans="1:7" ht="28.2" customHeight="1" x14ac:dyDescent="0.25">
      <c r="A250" s="93" t="s">
        <v>154</v>
      </c>
      <c r="B250" s="84" t="s">
        <v>140</v>
      </c>
      <c r="C250" s="94" t="s">
        <v>391</v>
      </c>
      <c r="D250" s="104">
        <f>D251+D252+D253+D254</f>
        <v>6643693.6099999994</v>
      </c>
      <c r="E250" s="104">
        <f t="shared" ref="E250" si="51">E251+E252+E253+E254</f>
        <v>5732318.3399999999</v>
      </c>
      <c r="F250" s="104">
        <f t="shared" si="40"/>
        <v>911375.26999999955</v>
      </c>
    </row>
    <row r="251" spans="1:7" ht="22.8" customHeight="1" x14ac:dyDescent="0.25">
      <c r="A251" s="93" t="s">
        <v>156</v>
      </c>
      <c r="B251" s="84" t="s">
        <v>140</v>
      </c>
      <c r="C251" s="94" t="s">
        <v>392</v>
      </c>
      <c r="D251" s="104">
        <v>5036880.68</v>
      </c>
      <c r="E251" s="154">
        <v>4154203.43</v>
      </c>
      <c r="F251" s="104">
        <f t="shared" si="40"/>
        <v>882677.24999999953</v>
      </c>
    </row>
    <row r="252" spans="1:7" ht="37.200000000000003" customHeight="1" x14ac:dyDescent="0.25">
      <c r="A252" s="93" t="s">
        <v>158</v>
      </c>
      <c r="B252" s="84" t="s">
        <v>140</v>
      </c>
      <c r="C252" s="94" t="s">
        <v>393</v>
      </c>
      <c r="D252" s="154">
        <v>64432.2</v>
      </c>
      <c r="E252" s="154">
        <v>62510.2</v>
      </c>
      <c r="F252" s="104">
        <f t="shared" si="40"/>
        <v>1922</v>
      </c>
    </row>
    <row r="253" spans="1:7" ht="60.6" hidden="1" customHeight="1" x14ac:dyDescent="0.25">
      <c r="A253" s="93" t="s">
        <v>237</v>
      </c>
      <c r="B253" s="84" t="s">
        <v>140</v>
      </c>
      <c r="C253" s="94" t="s">
        <v>394</v>
      </c>
      <c r="D253" s="104">
        <v>0</v>
      </c>
      <c r="E253" s="104">
        <v>0</v>
      </c>
      <c r="F253" s="104">
        <f t="shared" si="40"/>
        <v>0</v>
      </c>
    </row>
    <row r="254" spans="1:7" ht="50.4" customHeight="1" x14ac:dyDescent="0.25">
      <c r="A254" s="93" t="s">
        <v>160</v>
      </c>
      <c r="B254" s="84" t="s">
        <v>140</v>
      </c>
      <c r="C254" s="94" t="s">
        <v>395</v>
      </c>
      <c r="D254" s="154">
        <v>1542380.73</v>
      </c>
      <c r="E254" s="154">
        <v>1515604.71</v>
      </c>
      <c r="F254" s="104">
        <f t="shared" si="40"/>
        <v>26776.020000000019</v>
      </c>
    </row>
    <row r="255" spans="1:7" ht="39.6" customHeight="1" x14ac:dyDescent="0.25">
      <c r="A255" s="93" t="s">
        <v>162</v>
      </c>
      <c r="B255" s="84" t="s">
        <v>140</v>
      </c>
      <c r="C255" s="94" t="s">
        <v>396</v>
      </c>
      <c r="D255" s="104">
        <f>D256</f>
        <v>98221</v>
      </c>
      <c r="E255" s="104">
        <f>E256</f>
        <v>71881.88</v>
      </c>
      <c r="F255" s="104">
        <f t="shared" si="40"/>
        <v>26339.119999999995</v>
      </c>
    </row>
    <row r="256" spans="1:7" ht="38.4" customHeight="1" x14ac:dyDescent="0.25">
      <c r="A256" s="93" t="s">
        <v>164</v>
      </c>
      <c r="B256" s="84" t="s">
        <v>140</v>
      </c>
      <c r="C256" s="94" t="s">
        <v>397</v>
      </c>
      <c r="D256" s="104">
        <f>D257+D258</f>
        <v>98221</v>
      </c>
      <c r="E256" s="104">
        <f>E257+E258</f>
        <v>71881.88</v>
      </c>
      <c r="F256" s="104">
        <f t="shared" si="40"/>
        <v>26339.119999999995</v>
      </c>
    </row>
    <row r="257" spans="1:6" ht="37.200000000000003" customHeight="1" x14ac:dyDescent="0.25">
      <c r="A257" s="93" t="s">
        <v>166</v>
      </c>
      <c r="B257" s="84" t="s">
        <v>140</v>
      </c>
      <c r="C257" s="94" t="s">
        <v>398</v>
      </c>
      <c r="D257" s="104">
        <v>68960</v>
      </c>
      <c r="E257" s="154">
        <v>49975.199999999997</v>
      </c>
      <c r="F257" s="104">
        <f t="shared" si="40"/>
        <v>18984.800000000003</v>
      </c>
    </row>
    <row r="258" spans="1:6" ht="22.2" customHeight="1" x14ac:dyDescent="0.25">
      <c r="A258" s="93" t="s">
        <v>168</v>
      </c>
      <c r="B258" s="84" t="s">
        <v>140</v>
      </c>
      <c r="C258" s="94" t="s">
        <v>399</v>
      </c>
      <c r="D258" s="104">
        <v>29261</v>
      </c>
      <c r="E258" s="104">
        <v>21906.68</v>
      </c>
      <c r="F258" s="104">
        <f t="shared" si="40"/>
        <v>7354.32</v>
      </c>
    </row>
    <row r="259" spans="1:6" ht="40.200000000000003" customHeight="1" x14ac:dyDescent="0.25">
      <c r="A259" s="93" t="s">
        <v>307</v>
      </c>
      <c r="B259" s="84" t="s">
        <v>140</v>
      </c>
      <c r="C259" s="94" t="s">
        <v>600</v>
      </c>
      <c r="D259" s="104">
        <f>D260</f>
        <v>148991364.41</v>
      </c>
      <c r="E259" s="104">
        <f>E260</f>
        <v>106828832.23</v>
      </c>
      <c r="F259" s="104">
        <f t="shared" si="40"/>
        <v>42162532.179999992</v>
      </c>
    </row>
    <row r="260" spans="1:6" ht="22.2" customHeight="1" x14ac:dyDescent="0.25">
      <c r="A260" s="93" t="s">
        <v>309</v>
      </c>
      <c r="B260" s="84" t="s">
        <v>140</v>
      </c>
      <c r="C260" s="94" t="s">
        <v>601</v>
      </c>
      <c r="D260" s="104">
        <f>D261</f>
        <v>148991364.41</v>
      </c>
      <c r="E260" s="104">
        <f>E261</f>
        <v>106828832.23</v>
      </c>
      <c r="F260" s="104">
        <f t="shared" si="40"/>
        <v>42162532.179999992</v>
      </c>
    </row>
    <row r="261" spans="1:6" ht="45.6" customHeight="1" x14ac:dyDescent="0.25">
      <c r="A261" s="93" t="s">
        <v>311</v>
      </c>
      <c r="B261" s="84" t="s">
        <v>140</v>
      </c>
      <c r="C261" s="94" t="s">
        <v>602</v>
      </c>
      <c r="D261" s="154">
        <v>148991364.41</v>
      </c>
      <c r="E261" s="154">
        <v>106828832.23</v>
      </c>
      <c r="F261" s="104">
        <f t="shared" si="40"/>
        <v>42162532.179999992</v>
      </c>
    </row>
    <row r="262" spans="1:6" ht="40.200000000000003" customHeight="1" x14ac:dyDescent="0.25">
      <c r="A262" s="93" t="s">
        <v>263</v>
      </c>
      <c r="B262" s="84" t="s">
        <v>140</v>
      </c>
      <c r="C262" s="94" t="s">
        <v>400</v>
      </c>
      <c r="D262" s="104">
        <f>D263</f>
        <v>1508422.8</v>
      </c>
      <c r="E262" s="104">
        <f>E263</f>
        <v>977720</v>
      </c>
      <c r="F262" s="104">
        <f t="shared" si="40"/>
        <v>530702.80000000005</v>
      </c>
    </row>
    <row r="263" spans="1:6" ht="38.4" customHeight="1" x14ac:dyDescent="0.25">
      <c r="A263" s="93" t="s">
        <v>358</v>
      </c>
      <c r="B263" s="84" t="s">
        <v>140</v>
      </c>
      <c r="C263" s="94" t="s">
        <v>401</v>
      </c>
      <c r="D263" s="104">
        <f>D264</f>
        <v>1508422.8</v>
      </c>
      <c r="E263" s="104">
        <f>E264</f>
        <v>977720</v>
      </c>
      <c r="F263" s="104">
        <f t="shared" si="40"/>
        <v>530702.80000000005</v>
      </c>
    </row>
    <row r="264" spans="1:6" ht="43.8" customHeight="1" x14ac:dyDescent="0.25">
      <c r="A264" s="93" t="s">
        <v>360</v>
      </c>
      <c r="B264" s="84" t="s">
        <v>140</v>
      </c>
      <c r="C264" s="94" t="s">
        <v>402</v>
      </c>
      <c r="D264" s="104">
        <v>1508422.8</v>
      </c>
      <c r="E264" s="154">
        <v>977720</v>
      </c>
      <c r="F264" s="104">
        <f t="shared" si="40"/>
        <v>530702.80000000005</v>
      </c>
    </row>
    <row r="265" spans="1:6" ht="13.2" x14ac:dyDescent="0.25">
      <c r="A265" s="93" t="s">
        <v>170</v>
      </c>
      <c r="B265" s="84" t="s">
        <v>140</v>
      </c>
      <c r="C265" s="94" t="s">
        <v>403</v>
      </c>
      <c r="D265" s="104">
        <f>D266</f>
        <v>4917.08</v>
      </c>
      <c r="E265" s="104">
        <f>E266</f>
        <v>2337.66</v>
      </c>
      <c r="F265" s="104">
        <f t="shared" si="40"/>
        <v>2579.42</v>
      </c>
    </row>
    <row r="266" spans="1:6" ht="22.2" customHeight="1" x14ac:dyDescent="0.25">
      <c r="A266" s="93" t="s">
        <v>176</v>
      </c>
      <c r="B266" s="84" t="s">
        <v>140</v>
      </c>
      <c r="C266" s="94" t="s">
        <v>404</v>
      </c>
      <c r="D266" s="104">
        <f>D267+D268</f>
        <v>4917.08</v>
      </c>
      <c r="E266" s="104">
        <f>E267+E268</f>
        <v>2337.66</v>
      </c>
      <c r="F266" s="104">
        <f t="shared" si="40"/>
        <v>2579.42</v>
      </c>
    </row>
    <row r="267" spans="1:6" ht="19.2" customHeight="1" x14ac:dyDescent="0.25">
      <c r="A267" s="93" t="s">
        <v>180</v>
      </c>
      <c r="B267" s="84" t="s">
        <v>140</v>
      </c>
      <c r="C267" s="94" t="s">
        <v>405</v>
      </c>
      <c r="D267" s="104">
        <v>1278.08</v>
      </c>
      <c r="E267" s="104">
        <v>0</v>
      </c>
      <c r="F267" s="104">
        <f t="shared" si="40"/>
        <v>1278.08</v>
      </c>
    </row>
    <row r="268" spans="1:6" ht="19.2" customHeight="1" x14ac:dyDescent="0.25">
      <c r="A268" s="93" t="s">
        <v>182</v>
      </c>
      <c r="B268" s="84" t="s">
        <v>140</v>
      </c>
      <c r="C268" s="94" t="s">
        <v>708</v>
      </c>
      <c r="D268" s="104">
        <v>3639</v>
      </c>
      <c r="E268" s="104">
        <v>2337.66</v>
      </c>
      <c r="F268" s="104">
        <f t="shared" ref="F268" si="52">D268-E268</f>
        <v>1301.3400000000001</v>
      </c>
    </row>
    <row r="269" spans="1:6" ht="19.8" customHeight="1" x14ac:dyDescent="0.25">
      <c r="A269" s="88" t="s">
        <v>406</v>
      </c>
      <c r="B269" s="85" t="s">
        <v>140</v>
      </c>
      <c r="C269" s="89" t="s">
        <v>407</v>
      </c>
      <c r="D269" s="108">
        <f>D270+D273+D279+D276</f>
        <v>73044921.760000005</v>
      </c>
      <c r="E269" s="108">
        <f>E270+E273+E279+E276</f>
        <v>60634556.740000002</v>
      </c>
      <c r="F269" s="104">
        <f t="shared" si="40"/>
        <v>12410365.020000003</v>
      </c>
    </row>
    <row r="270" spans="1:6" ht="62.4" customHeight="1" x14ac:dyDescent="0.25">
      <c r="A270" s="93" t="s">
        <v>144</v>
      </c>
      <c r="B270" s="84" t="s">
        <v>140</v>
      </c>
      <c r="C270" s="94" t="s">
        <v>408</v>
      </c>
      <c r="D270" s="104">
        <f>D271</f>
        <v>50000</v>
      </c>
      <c r="E270" s="104">
        <f>E271</f>
        <v>0</v>
      </c>
      <c r="F270" s="104">
        <f t="shared" si="40"/>
        <v>50000</v>
      </c>
    </row>
    <row r="271" spans="1:6" ht="33" customHeight="1" x14ac:dyDescent="0.25">
      <c r="A271" s="93" t="s">
        <v>154</v>
      </c>
      <c r="B271" s="84" t="s">
        <v>140</v>
      </c>
      <c r="C271" s="94" t="s">
        <v>409</v>
      </c>
      <c r="D271" s="104">
        <f>D272</f>
        <v>50000</v>
      </c>
      <c r="E271" s="104">
        <f>E272</f>
        <v>0</v>
      </c>
      <c r="F271" s="104">
        <f t="shared" si="40"/>
        <v>50000</v>
      </c>
    </row>
    <row r="272" spans="1:6" ht="60" customHeight="1" x14ac:dyDescent="0.25">
      <c r="A272" s="93" t="s">
        <v>237</v>
      </c>
      <c r="B272" s="84" t="s">
        <v>140</v>
      </c>
      <c r="C272" s="94" t="s">
        <v>410</v>
      </c>
      <c r="D272" s="104">
        <f>D301</f>
        <v>50000</v>
      </c>
      <c r="E272" s="104">
        <f>E301</f>
        <v>0</v>
      </c>
      <c r="F272" s="104">
        <f t="shared" si="40"/>
        <v>50000</v>
      </c>
    </row>
    <row r="273" spans="1:6" ht="37.200000000000003" customHeight="1" x14ac:dyDescent="0.25">
      <c r="A273" s="93" t="s">
        <v>162</v>
      </c>
      <c r="B273" s="84" t="s">
        <v>140</v>
      </c>
      <c r="C273" s="94" t="s">
        <v>411</v>
      </c>
      <c r="D273" s="104">
        <f>D286+D302</f>
        <v>739983.98</v>
      </c>
      <c r="E273" s="104">
        <f>E286+E302</f>
        <v>737281.05</v>
      </c>
      <c r="F273" s="104">
        <f t="shared" si="40"/>
        <v>2702.9299999999348</v>
      </c>
    </row>
    <row r="274" spans="1:6" ht="39" customHeight="1" x14ac:dyDescent="0.25">
      <c r="A274" s="93" t="s">
        <v>164</v>
      </c>
      <c r="B274" s="84" t="s">
        <v>140</v>
      </c>
      <c r="C274" s="94" t="s">
        <v>412</v>
      </c>
      <c r="D274" s="104">
        <f t="shared" ref="D274:E274" si="53">D287+D303</f>
        <v>739983.98</v>
      </c>
      <c r="E274" s="104">
        <f t="shared" si="53"/>
        <v>737281.05</v>
      </c>
      <c r="F274" s="104">
        <f t="shared" si="40"/>
        <v>2702.9299999999348</v>
      </c>
    </row>
    <row r="275" spans="1:6" ht="21" customHeight="1" x14ac:dyDescent="0.25">
      <c r="A275" s="93" t="s">
        <v>168</v>
      </c>
      <c r="B275" s="84" t="s">
        <v>140</v>
      </c>
      <c r="C275" s="94" t="s">
        <v>413</v>
      </c>
      <c r="D275" s="104">
        <f t="shared" ref="D275:E275" si="54">D288+D304</f>
        <v>739983.98</v>
      </c>
      <c r="E275" s="104">
        <f t="shared" si="54"/>
        <v>737281.05</v>
      </c>
      <c r="F275" s="104">
        <f t="shared" si="40"/>
        <v>2702.9299999999348</v>
      </c>
    </row>
    <row r="276" spans="1:6" ht="36" customHeight="1" x14ac:dyDescent="0.25">
      <c r="A276" s="93" t="s">
        <v>307</v>
      </c>
      <c r="B276" s="84" t="s">
        <v>140</v>
      </c>
      <c r="C276" s="94" t="s">
        <v>712</v>
      </c>
      <c r="D276" s="104">
        <f t="shared" ref="D276:E278" si="55">D289</f>
        <v>23766599.84</v>
      </c>
      <c r="E276" s="104">
        <f t="shared" si="55"/>
        <v>22633496.719999999</v>
      </c>
      <c r="F276" s="104">
        <f>D276-E276</f>
        <v>1133103.120000001</v>
      </c>
    </row>
    <row r="277" spans="1:6" ht="21" customHeight="1" x14ac:dyDescent="0.25">
      <c r="A277" s="93" t="s">
        <v>309</v>
      </c>
      <c r="B277" s="84" t="s">
        <v>140</v>
      </c>
      <c r="C277" s="94" t="s">
        <v>713</v>
      </c>
      <c r="D277" s="104">
        <f t="shared" si="55"/>
        <v>23766599.84</v>
      </c>
      <c r="E277" s="104">
        <f t="shared" si="55"/>
        <v>22633496.719999999</v>
      </c>
      <c r="F277" s="104">
        <f t="shared" ref="F277:F278" si="56">D277-E277</f>
        <v>1133103.120000001</v>
      </c>
    </row>
    <row r="278" spans="1:6" ht="53.4" customHeight="1" x14ac:dyDescent="0.25">
      <c r="A278" s="93" t="s">
        <v>311</v>
      </c>
      <c r="B278" s="84" t="s">
        <v>140</v>
      </c>
      <c r="C278" s="94" t="s">
        <v>714</v>
      </c>
      <c r="D278" s="104">
        <f t="shared" si="55"/>
        <v>23766599.84</v>
      </c>
      <c r="E278" s="104">
        <f t="shared" si="55"/>
        <v>22633496.719999999</v>
      </c>
      <c r="F278" s="104">
        <f t="shared" si="56"/>
        <v>1133103.120000001</v>
      </c>
    </row>
    <row r="279" spans="1:6" ht="47.4" customHeight="1" x14ac:dyDescent="0.25">
      <c r="A279" s="93" t="s">
        <v>263</v>
      </c>
      <c r="B279" s="84" t="s">
        <v>140</v>
      </c>
      <c r="C279" s="94" t="s">
        <v>414</v>
      </c>
      <c r="D279" s="104">
        <f t="shared" ref="D279:E284" si="57">D292</f>
        <v>48488337.940000005</v>
      </c>
      <c r="E279" s="104">
        <f t="shared" ref="E279" si="58">E292</f>
        <v>37263778.970000006</v>
      </c>
      <c r="F279" s="104">
        <f t="shared" si="40"/>
        <v>11224558.969999999</v>
      </c>
    </row>
    <row r="280" spans="1:6" ht="17.399999999999999" customHeight="1" x14ac:dyDescent="0.25">
      <c r="A280" s="93" t="s">
        <v>265</v>
      </c>
      <c r="B280" s="84" t="s">
        <v>140</v>
      </c>
      <c r="C280" s="94" t="s">
        <v>415</v>
      </c>
      <c r="D280" s="104">
        <f t="shared" si="57"/>
        <v>48040098.270000003</v>
      </c>
      <c r="E280" s="104">
        <f t="shared" ref="E280" si="59">E293</f>
        <v>36949247.300000004</v>
      </c>
      <c r="F280" s="104">
        <f t="shared" si="40"/>
        <v>11090850.969999999</v>
      </c>
    </row>
    <row r="281" spans="1:6" ht="59.4" customHeight="1" x14ac:dyDescent="0.25">
      <c r="A281" s="93" t="s">
        <v>315</v>
      </c>
      <c r="B281" s="84" t="s">
        <v>140</v>
      </c>
      <c r="C281" s="94" t="s">
        <v>416</v>
      </c>
      <c r="D281" s="104">
        <f t="shared" si="57"/>
        <v>45305424</v>
      </c>
      <c r="E281" s="104">
        <f t="shared" ref="E281" si="60">E294</f>
        <v>34580140.600000001</v>
      </c>
      <c r="F281" s="104">
        <f t="shared" si="40"/>
        <v>10725283.399999999</v>
      </c>
    </row>
    <row r="282" spans="1:6" ht="28.2" customHeight="1" x14ac:dyDescent="0.25">
      <c r="A282" s="93" t="s">
        <v>267</v>
      </c>
      <c r="B282" s="84" t="s">
        <v>140</v>
      </c>
      <c r="C282" s="94" t="s">
        <v>417</v>
      </c>
      <c r="D282" s="104">
        <f t="shared" si="57"/>
        <v>2734674.27</v>
      </c>
      <c r="E282" s="104">
        <f t="shared" ref="E282" si="61">E295</f>
        <v>2369106.7000000002</v>
      </c>
      <c r="F282" s="104">
        <f t="shared" si="40"/>
        <v>365567.56999999983</v>
      </c>
    </row>
    <row r="283" spans="1:6" ht="38.4" customHeight="1" x14ac:dyDescent="0.25">
      <c r="A283" s="93" t="s">
        <v>358</v>
      </c>
      <c r="B283" s="84" t="s">
        <v>140</v>
      </c>
      <c r="C283" s="94" t="s">
        <v>418</v>
      </c>
      <c r="D283" s="104">
        <f>D296</f>
        <v>448239.67</v>
      </c>
      <c r="E283" s="104">
        <f t="shared" si="57"/>
        <v>314531.67</v>
      </c>
      <c r="F283" s="104">
        <f t="shared" si="40"/>
        <v>133708</v>
      </c>
    </row>
    <row r="284" spans="1:6" ht="39.6" customHeight="1" x14ac:dyDescent="0.25">
      <c r="A284" s="93" t="s">
        <v>360</v>
      </c>
      <c r="B284" s="84" t="s">
        <v>140</v>
      </c>
      <c r="C284" s="94" t="s">
        <v>419</v>
      </c>
      <c r="D284" s="104">
        <f t="shared" si="57"/>
        <v>448239.67</v>
      </c>
      <c r="E284" s="104">
        <f t="shared" si="57"/>
        <v>314531.67</v>
      </c>
      <c r="F284" s="104">
        <f t="shared" si="40"/>
        <v>133708</v>
      </c>
    </row>
    <row r="285" spans="1:6" ht="15.75" customHeight="1" x14ac:dyDescent="0.25">
      <c r="A285" s="88" t="s">
        <v>420</v>
      </c>
      <c r="B285" s="85" t="s">
        <v>140</v>
      </c>
      <c r="C285" s="89" t="s">
        <v>421</v>
      </c>
      <c r="D285" s="108">
        <f>D286+D289+D292</f>
        <v>72944921.760000005</v>
      </c>
      <c r="E285" s="108">
        <f>E286+E289+E292</f>
        <v>60584706.74000001</v>
      </c>
      <c r="F285" s="104">
        <f t="shared" si="40"/>
        <v>12360215.019999996</v>
      </c>
    </row>
    <row r="286" spans="1:6" ht="45" customHeight="1" x14ac:dyDescent="0.25">
      <c r="A286" s="93" t="s">
        <v>162</v>
      </c>
      <c r="B286" s="84" t="s">
        <v>140</v>
      </c>
      <c r="C286" s="94" t="s">
        <v>422</v>
      </c>
      <c r="D286" s="104">
        <f>D287</f>
        <v>689983.98</v>
      </c>
      <c r="E286" s="104">
        <f>E287</f>
        <v>687431.05</v>
      </c>
      <c r="F286" s="104">
        <f t="shared" si="40"/>
        <v>2552.9299999999348</v>
      </c>
    </row>
    <row r="287" spans="1:6" ht="39.6" customHeight="1" x14ac:dyDescent="0.25">
      <c r="A287" s="93" t="s">
        <v>164</v>
      </c>
      <c r="B287" s="84" t="s">
        <v>140</v>
      </c>
      <c r="C287" s="94" t="s">
        <v>423</v>
      </c>
      <c r="D287" s="104">
        <f>D288</f>
        <v>689983.98</v>
      </c>
      <c r="E287" s="104">
        <f>E288</f>
        <v>687431.05</v>
      </c>
      <c r="F287" s="104">
        <f t="shared" si="40"/>
        <v>2552.9299999999348</v>
      </c>
    </row>
    <row r="288" spans="1:6" ht="24" customHeight="1" x14ac:dyDescent="0.25">
      <c r="A288" s="93" t="s">
        <v>168</v>
      </c>
      <c r="B288" s="84" t="s">
        <v>140</v>
      </c>
      <c r="C288" s="94" t="s">
        <v>424</v>
      </c>
      <c r="D288" s="154">
        <v>689983.98</v>
      </c>
      <c r="E288" s="104">
        <v>687431.05</v>
      </c>
      <c r="F288" s="104">
        <f t="shared" ref="F288:F355" si="62">D288-E288</f>
        <v>2552.9299999999348</v>
      </c>
    </row>
    <row r="289" spans="1:6" ht="39" customHeight="1" x14ac:dyDescent="0.25">
      <c r="A289" s="93" t="s">
        <v>307</v>
      </c>
      <c r="B289" s="84" t="s">
        <v>140</v>
      </c>
      <c r="C289" s="94" t="s">
        <v>709</v>
      </c>
      <c r="D289" s="104">
        <f>D290</f>
        <v>23766599.84</v>
      </c>
      <c r="E289" s="104">
        <f>E290</f>
        <v>22633496.719999999</v>
      </c>
      <c r="F289" s="104">
        <f t="shared" si="62"/>
        <v>1133103.120000001</v>
      </c>
    </row>
    <row r="290" spans="1:6" ht="24" customHeight="1" x14ac:dyDescent="0.25">
      <c r="A290" s="93" t="s">
        <v>309</v>
      </c>
      <c r="B290" s="84" t="s">
        <v>140</v>
      </c>
      <c r="C290" s="94" t="s">
        <v>710</v>
      </c>
      <c r="D290" s="104">
        <f>D291</f>
        <v>23766599.84</v>
      </c>
      <c r="E290" s="104">
        <f>E291</f>
        <v>22633496.719999999</v>
      </c>
      <c r="F290" s="104">
        <f t="shared" si="62"/>
        <v>1133103.120000001</v>
      </c>
    </row>
    <row r="291" spans="1:6" ht="44.4" customHeight="1" x14ac:dyDescent="0.25">
      <c r="A291" s="93" t="s">
        <v>311</v>
      </c>
      <c r="B291" s="84" t="s">
        <v>140</v>
      </c>
      <c r="C291" s="94" t="s">
        <v>711</v>
      </c>
      <c r="D291" s="154">
        <v>23766599.84</v>
      </c>
      <c r="E291" s="104">
        <v>22633496.719999999</v>
      </c>
      <c r="F291" s="104">
        <f t="shared" si="62"/>
        <v>1133103.120000001</v>
      </c>
    </row>
    <row r="292" spans="1:6" ht="48.6" customHeight="1" x14ac:dyDescent="0.25">
      <c r="A292" s="93" t="s">
        <v>263</v>
      </c>
      <c r="B292" s="84" t="s">
        <v>140</v>
      </c>
      <c r="C292" s="94" t="s">
        <v>425</v>
      </c>
      <c r="D292" s="104">
        <f>D293+D296</f>
        <v>48488337.940000005</v>
      </c>
      <c r="E292" s="104">
        <f>E293+E296</f>
        <v>37263778.970000006</v>
      </c>
      <c r="F292" s="104">
        <f t="shared" si="62"/>
        <v>11224558.969999999</v>
      </c>
    </row>
    <row r="293" spans="1:6" ht="20.399999999999999" customHeight="1" x14ac:dyDescent="0.25">
      <c r="A293" s="93" t="s">
        <v>265</v>
      </c>
      <c r="B293" s="84" t="s">
        <v>140</v>
      </c>
      <c r="C293" s="94" t="s">
        <v>426</v>
      </c>
      <c r="D293" s="154">
        <f>D294+D295</f>
        <v>48040098.270000003</v>
      </c>
      <c r="E293" s="154">
        <f>E294+E295</f>
        <v>36949247.300000004</v>
      </c>
      <c r="F293" s="104">
        <f t="shared" si="62"/>
        <v>11090850.969999999</v>
      </c>
    </row>
    <row r="294" spans="1:6" ht="59.4" customHeight="1" x14ac:dyDescent="0.25">
      <c r="A294" s="93" t="s">
        <v>315</v>
      </c>
      <c r="B294" s="84" t="s">
        <v>140</v>
      </c>
      <c r="C294" s="94" t="s">
        <v>427</v>
      </c>
      <c r="D294" s="154">
        <v>45305424</v>
      </c>
      <c r="E294" s="154">
        <v>34580140.600000001</v>
      </c>
      <c r="F294" s="104">
        <f t="shared" si="62"/>
        <v>10725283.399999999</v>
      </c>
    </row>
    <row r="295" spans="1:6" ht="26.4" customHeight="1" x14ac:dyDescent="0.25">
      <c r="A295" s="93" t="s">
        <v>267</v>
      </c>
      <c r="B295" s="84" t="s">
        <v>140</v>
      </c>
      <c r="C295" s="94" t="s">
        <v>428</v>
      </c>
      <c r="D295" s="104">
        <v>2734674.27</v>
      </c>
      <c r="E295" s="154">
        <v>2369106.7000000002</v>
      </c>
      <c r="F295" s="104">
        <f t="shared" si="62"/>
        <v>365567.56999999983</v>
      </c>
    </row>
    <row r="296" spans="1:6" ht="34.200000000000003" customHeight="1" x14ac:dyDescent="0.25">
      <c r="A296" s="93" t="s">
        <v>358</v>
      </c>
      <c r="B296" s="84" t="s">
        <v>140</v>
      </c>
      <c r="C296" s="94" t="s">
        <v>429</v>
      </c>
      <c r="D296" s="104">
        <f>D297</f>
        <v>448239.67</v>
      </c>
      <c r="E296" s="104">
        <f>E297</f>
        <v>314531.67</v>
      </c>
      <c r="F296" s="104">
        <f t="shared" si="62"/>
        <v>133708</v>
      </c>
    </row>
    <row r="297" spans="1:6" ht="41.4" customHeight="1" x14ac:dyDescent="0.25">
      <c r="A297" s="93" t="s">
        <v>360</v>
      </c>
      <c r="B297" s="84" t="s">
        <v>140</v>
      </c>
      <c r="C297" s="94" t="s">
        <v>430</v>
      </c>
      <c r="D297" s="154">
        <v>448239.67</v>
      </c>
      <c r="E297" s="154">
        <v>314531.67</v>
      </c>
      <c r="F297" s="104">
        <f t="shared" si="62"/>
        <v>133708</v>
      </c>
    </row>
    <row r="298" spans="1:6" ht="28.2" customHeight="1" x14ac:dyDescent="0.25">
      <c r="A298" s="88" t="s">
        <v>431</v>
      </c>
      <c r="B298" s="85" t="s">
        <v>140</v>
      </c>
      <c r="C298" s="89" t="s">
        <v>432</v>
      </c>
      <c r="D298" s="108">
        <f>D299+D302</f>
        <v>100000</v>
      </c>
      <c r="E298" s="108">
        <f>E299+E302</f>
        <v>49850</v>
      </c>
      <c r="F298" s="104">
        <f t="shared" si="62"/>
        <v>50150</v>
      </c>
    </row>
    <row r="299" spans="1:6" ht="70.2" customHeight="1" x14ac:dyDescent="0.25">
      <c r="A299" s="93" t="s">
        <v>144</v>
      </c>
      <c r="B299" s="84" t="s">
        <v>140</v>
      </c>
      <c r="C299" s="94" t="s">
        <v>433</v>
      </c>
      <c r="D299" s="104">
        <f>D300</f>
        <v>50000</v>
      </c>
      <c r="E299" s="104">
        <v>0</v>
      </c>
      <c r="F299" s="104">
        <f t="shared" si="62"/>
        <v>50000</v>
      </c>
    </row>
    <row r="300" spans="1:6" ht="28.2" customHeight="1" x14ac:dyDescent="0.25">
      <c r="A300" s="93" t="s">
        <v>154</v>
      </c>
      <c r="B300" s="84" t="s">
        <v>140</v>
      </c>
      <c r="C300" s="94" t="s">
        <v>434</v>
      </c>
      <c r="D300" s="104">
        <f>D301</f>
        <v>50000</v>
      </c>
      <c r="E300" s="104">
        <v>0</v>
      </c>
      <c r="F300" s="104">
        <f t="shared" si="62"/>
        <v>50000</v>
      </c>
    </row>
    <row r="301" spans="1:6" ht="61.2" customHeight="1" x14ac:dyDescent="0.25">
      <c r="A301" s="93" t="s">
        <v>237</v>
      </c>
      <c r="B301" s="84" t="s">
        <v>140</v>
      </c>
      <c r="C301" s="94" t="s">
        <v>435</v>
      </c>
      <c r="D301" s="104">
        <v>50000</v>
      </c>
      <c r="E301" s="104">
        <v>0</v>
      </c>
      <c r="F301" s="104">
        <f t="shared" si="62"/>
        <v>50000</v>
      </c>
    </row>
    <row r="302" spans="1:6" ht="44.4" customHeight="1" x14ac:dyDescent="0.25">
      <c r="A302" s="93" t="s">
        <v>162</v>
      </c>
      <c r="B302" s="84" t="s">
        <v>140</v>
      </c>
      <c r="C302" s="94" t="s">
        <v>825</v>
      </c>
      <c r="D302" s="104">
        <f>D303</f>
        <v>50000</v>
      </c>
      <c r="E302" s="104">
        <f>E303</f>
        <v>49850</v>
      </c>
      <c r="F302" s="104">
        <f t="shared" si="62"/>
        <v>150</v>
      </c>
    </row>
    <row r="303" spans="1:6" ht="42" customHeight="1" x14ac:dyDescent="0.25">
      <c r="A303" s="93" t="s">
        <v>164</v>
      </c>
      <c r="B303" s="84" t="s">
        <v>140</v>
      </c>
      <c r="C303" s="94" t="s">
        <v>826</v>
      </c>
      <c r="D303" s="104">
        <f>D304</f>
        <v>50000</v>
      </c>
      <c r="E303" s="104">
        <f>E304</f>
        <v>49850</v>
      </c>
      <c r="F303" s="104">
        <f t="shared" si="62"/>
        <v>150</v>
      </c>
    </row>
    <row r="304" spans="1:6" ht="25.8" customHeight="1" x14ac:dyDescent="0.25">
      <c r="A304" s="93" t="s">
        <v>168</v>
      </c>
      <c r="B304" s="84" t="s">
        <v>140</v>
      </c>
      <c r="C304" s="94" t="s">
        <v>827</v>
      </c>
      <c r="D304" s="104">
        <v>50000</v>
      </c>
      <c r="E304" s="104">
        <v>49850</v>
      </c>
      <c r="F304" s="104">
        <f t="shared" si="62"/>
        <v>150</v>
      </c>
    </row>
    <row r="305" spans="1:6" ht="19.2" customHeight="1" x14ac:dyDescent="0.25">
      <c r="A305" s="88" t="s">
        <v>436</v>
      </c>
      <c r="B305" s="85" t="s">
        <v>140</v>
      </c>
      <c r="C305" s="89" t="s">
        <v>437</v>
      </c>
      <c r="D305" s="108">
        <f>D306+D309+D312+D319+D322</f>
        <v>13216902.039999999</v>
      </c>
      <c r="E305" s="108">
        <f>E306+E309+E312+E319+E322</f>
        <v>8424956.370000001</v>
      </c>
      <c r="F305" s="104">
        <f t="shared" si="62"/>
        <v>4791945.6699999981</v>
      </c>
    </row>
    <row r="306" spans="1:6" ht="70.2" customHeight="1" x14ac:dyDescent="0.25">
      <c r="A306" s="93" t="s">
        <v>144</v>
      </c>
      <c r="B306" s="84" t="s">
        <v>140</v>
      </c>
      <c r="C306" s="94" t="s">
        <v>438</v>
      </c>
      <c r="D306" s="104">
        <f>D345</f>
        <v>5000</v>
      </c>
      <c r="E306" s="104">
        <f>E345</f>
        <v>0</v>
      </c>
      <c r="F306" s="104">
        <f t="shared" si="62"/>
        <v>5000</v>
      </c>
    </row>
    <row r="307" spans="1:6" ht="32.4" customHeight="1" x14ac:dyDescent="0.25">
      <c r="A307" s="93" t="s">
        <v>154</v>
      </c>
      <c r="B307" s="84" t="s">
        <v>140</v>
      </c>
      <c r="C307" s="94" t="s">
        <v>439</v>
      </c>
      <c r="D307" s="104">
        <f>D308</f>
        <v>5000</v>
      </c>
      <c r="E307" s="104">
        <f>E308</f>
        <v>0</v>
      </c>
      <c r="F307" s="104">
        <f t="shared" si="62"/>
        <v>5000</v>
      </c>
    </row>
    <row r="308" spans="1:6" ht="59.4" customHeight="1" x14ac:dyDescent="0.25">
      <c r="A308" s="93" t="s">
        <v>237</v>
      </c>
      <c r="B308" s="84" t="s">
        <v>140</v>
      </c>
      <c r="C308" s="94" t="s">
        <v>440</v>
      </c>
      <c r="D308" s="104">
        <f>D347</f>
        <v>5000</v>
      </c>
      <c r="E308" s="104">
        <f>E347</f>
        <v>0</v>
      </c>
      <c r="F308" s="104">
        <f t="shared" si="62"/>
        <v>5000</v>
      </c>
    </row>
    <row r="309" spans="1:6" ht="39.6" customHeight="1" x14ac:dyDescent="0.25">
      <c r="A309" s="93" t="s">
        <v>162</v>
      </c>
      <c r="B309" s="84" t="s">
        <v>140</v>
      </c>
      <c r="C309" s="94" t="s">
        <v>441</v>
      </c>
      <c r="D309" s="104">
        <f t="shared" ref="D309:E310" si="63">D348</f>
        <v>607130</v>
      </c>
      <c r="E309" s="104">
        <f>E348</f>
        <v>311724.45</v>
      </c>
      <c r="F309" s="104">
        <f t="shared" si="62"/>
        <v>295405.55</v>
      </c>
    </row>
    <row r="310" spans="1:6" ht="37.200000000000003" customHeight="1" x14ac:dyDescent="0.25">
      <c r="A310" s="93" t="s">
        <v>164</v>
      </c>
      <c r="B310" s="84" t="s">
        <v>140</v>
      </c>
      <c r="C310" s="94" t="s">
        <v>442</v>
      </c>
      <c r="D310" s="104">
        <f t="shared" si="63"/>
        <v>607130</v>
      </c>
      <c r="E310" s="104">
        <f t="shared" si="63"/>
        <v>311724.45</v>
      </c>
      <c r="F310" s="104">
        <f t="shared" si="62"/>
        <v>295405.55</v>
      </c>
    </row>
    <row r="311" spans="1:6" ht="19.95" customHeight="1" x14ac:dyDescent="0.25">
      <c r="A311" s="93" t="s">
        <v>168</v>
      </c>
      <c r="B311" s="84" t="s">
        <v>140</v>
      </c>
      <c r="C311" s="94" t="s">
        <v>443</v>
      </c>
      <c r="D311" s="104">
        <f>D350</f>
        <v>607130</v>
      </c>
      <c r="E311" s="104">
        <f>E350</f>
        <v>311724.45</v>
      </c>
      <c r="F311" s="104">
        <f t="shared" si="62"/>
        <v>295405.55</v>
      </c>
    </row>
    <row r="312" spans="1:6" ht="27.6" customHeight="1" x14ac:dyDescent="0.25">
      <c r="A312" s="93" t="s">
        <v>444</v>
      </c>
      <c r="B312" s="84" t="s">
        <v>140</v>
      </c>
      <c r="C312" s="94" t="s">
        <v>445</v>
      </c>
      <c r="D312" s="104">
        <f>D313+D315+D318</f>
        <v>10792672.039999999</v>
      </c>
      <c r="E312" s="104">
        <f>E313+E315+E318</f>
        <v>7259096.9199999999</v>
      </c>
      <c r="F312" s="104">
        <f t="shared" si="62"/>
        <v>3533575.1199999992</v>
      </c>
    </row>
    <row r="313" spans="1:6" ht="29.4" customHeight="1" x14ac:dyDescent="0.25">
      <c r="A313" s="93" t="s">
        <v>446</v>
      </c>
      <c r="B313" s="84" t="s">
        <v>140</v>
      </c>
      <c r="C313" s="94" t="s">
        <v>447</v>
      </c>
      <c r="D313" s="104">
        <f>D327</f>
        <v>8557011.2400000002</v>
      </c>
      <c r="E313" s="104">
        <f>E314</f>
        <v>6171499.0800000001</v>
      </c>
      <c r="F313" s="104">
        <f t="shared" si="62"/>
        <v>2385512.16</v>
      </c>
    </row>
    <row r="314" spans="1:6" ht="30.6" customHeight="1" x14ac:dyDescent="0.25">
      <c r="A314" s="93" t="s">
        <v>448</v>
      </c>
      <c r="B314" s="84" t="s">
        <v>140</v>
      </c>
      <c r="C314" s="94" t="s">
        <v>449</v>
      </c>
      <c r="D314" s="104">
        <f>D328</f>
        <v>8557011.2400000002</v>
      </c>
      <c r="E314" s="104">
        <f>E328</f>
        <v>6171499.0800000001</v>
      </c>
      <c r="F314" s="104">
        <f t="shared" si="62"/>
        <v>2385512.16</v>
      </c>
    </row>
    <row r="315" spans="1:6" ht="29.4" customHeight="1" x14ac:dyDescent="0.25">
      <c r="A315" s="93" t="s">
        <v>450</v>
      </c>
      <c r="B315" s="84" t="s">
        <v>140</v>
      </c>
      <c r="C315" s="94" t="s">
        <v>451</v>
      </c>
      <c r="D315" s="104">
        <f>D331+D336</f>
        <v>2167660.7999999998</v>
      </c>
      <c r="E315" s="104">
        <f>E331+E336</f>
        <v>1024597.8400000001</v>
      </c>
      <c r="F315" s="104">
        <f t="shared" si="62"/>
        <v>1143062.9599999997</v>
      </c>
    </row>
    <row r="316" spans="1:6" ht="40.799999999999997" customHeight="1" x14ac:dyDescent="0.25">
      <c r="A316" s="93" t="s">
        <v>452</v>
      </c>
      <c r="B316" s="84" t="s">
        <v>140</v>
      </c>
      <c r="C316" s="94" t="s">
        <v>453</v>
      </c>
      <c r="D316" s="104">
        <f>D332</f>
        <v>900000</v>
      </c>
      <c r="E316" s="104">
        <f>E332</f>
        <v>591435.04</v>
      </c>
      <c r="F316" s="104">
        <f t="shared" si="62"/>
        <v>308564.95999999996</v>
      </c>
    </row>
    <row r="317" spans="1:6" ht="22.8" customHeight="1" x14ac:dyDescent="0.25">
      <c r="A317" s="93" t="s">
        <v>454</v>
      </c>
      <c r="B317" s="84" t="s">
        <v>140</v>
      </c>
      <c r="C317" s="94" t="s">
        <v>455</v>
      </c>
      <c r="D317" s="104">
        <f>D333+D337</f>
        <v>1267660.8</v>
      </c>
      <c r="E317" s="104">
        <f>E333+E337</f>
        <v>433162.8</v>
      </c>
      <c r="F317" s="104">
        <f t="shared" si="62"/>
        <v>834498</v>
      </c>
    </row>
    <row r="318" spans="1:6" ht="13.2" x14ac:dyDescent="0.25">
      <c r="A318" s="93" t="s">
        <v>456</v>
      </c>
      <c r="B318" s="84" t="s">
        <v>140</v>
      </c>
      <c r="C318" s="94" t="s">
        <v>457</v>
      </c>
      <c r="D318" s="104">
        <f>D352</f>
        <v>68000</v>
      </c>
      <c r="E318" s="104">
        <f>E352</f>
        <v>63000</v>
      </c>
      <c r="F318" s="104">
        <f t="shared" si="62"/>
        <v>5000</v>
      </c>
    </row>
    <row r="319" spans="1:6" ht="40.200000000000003" customHeight="1" x14ac:dyDescent="0.25">
      <c r="A319" s="93" t="s">
        <v>307</v>
      </c>
      <c r="B319" s="84" t="s">
        <v>140</v>
      </c>
      <c r="C319" s="94" t="s">
        <v>458</v>
      </c>
      <c r="D319" s="104">
        <f t="shared" ref="D319:E320" si="64">D338</f>
        <v>1701700</v>
      </c>
      <c r="E319" s="104">
        <f t="shared" si="64"/>
        <v>802500</v>
      </c>
      <c r="F319" s="104">
        <f t="shared" si="62"/>
        <v>899200</v>
      </c>
    </row>
    <row r="320" spans="1:6" ht="13.2" x14ac:dyDescent="0.25">
      <c r="A320" s="93" t="s">
        <v>309</v>
      </c>
      <c r="B320" s="84" t="s">
        <v>140</v>
      </c>
      <c r="C320" s="94" t="s">
        <v>459</v>
      </c>
      <c r="D320" s="104">
        <f t="shared" si="64"/>
        <v>1701700</v>
      </c>
      <c r="E320" s="104">
        <f t="shared" si="64"/>
        <v>802500</v>
      </c>
      <c r="F320" s="104">
        <f t="shared" si="62"/>
        <v>899200</v>
      </c>
    </row>
    <row r="321" spans="1:6" ht="52.2" customHeight="1" x14ac:dyDescent="0.25">
      <c r="A321" s="93" t="s">
        <v>460</v>
      </c>
      <c r="B321" s="84" t="s">
        <v>140</v>
      </c>
      <c r="C321" s="94" t="s">
        <v>461</v>
      </c>
      <c r="D321" s="104">
        <f>D340</f>
        <v>1701700</v>
      </c>
      <c r="E321" s="104">
        <f>E340</f>
        <v>802500</v>
      </c>
      <c r="F321" s="104">
        <f t="shared" si="62"/>
        <v>899200</v>
      </c>
    </row>
    <row r="322" spans="1:6" ht="40.950000000000003" customHeight="1" x14ac:dyDescent="0.25">
      <c r="A322" s="93" t="s">
        <v>263</v>
      </c>
      <c r="B322" s="84" t="s">
        <v>140</v>
      </c>
      <c r="C322" s="94" t="s">
        <v>462</v>
      </c>
      <c r="D322" s="104">
        <f t="shared" ref="D322:E324" si="65">D341+D353</f>
        <v>110400</v>
      </c>
      <c r="E322" s="104">
        <f t="shared" si="65"/>
        <v>51635</v>
      </c>
      <c r="F322" s="104">
        <f t="shared" si="62"/>
        <v>58765</v>
      </c>
    </row>
    <row r="323" spans="1:6" ht="18.600000000000001" customHeight="1" x14ac:dyDescent="0.25">
      <c r="A323" s="93" t="s">
        <v>265</v>
      </c>
      <c r="B323" s="84" t="s">
        <v>140</v>
      </c>
      <c r="C323" s="94" t="s">
        <v>463</v>
      </c>
      <c r="D323" s="104">
        <f t="shared" si="65"/>
        <v>110400</v>
      </c>
      <c r="E323" s="104">
        <f t="shared" si="65"/>
        <v>51635</v>
      </c>
      <c r="F323" s="104">
        <f t="shared" si="62"/>
        <v>58765</v>
      </c>
    </row>
    <row r="324" spans="1:6" ht="28.2" customHeight="1" x14ac:dyDescent="0.25">
      <c r="A324" s="93" t="s">
        <v>267</v>
      </c>
      <c r="B324" s="84" t="s">
        <v>140</v>
      </c>
      <c r="C324" s="94" t="s">
        <v>464</v>
      </c>
      <c r="D324" s="104">
        <f t="shared" si="65"/>
        <v>110400</v>
      </c>
      <c r="E324" s="104">
        <f t="shared" si="65"/>
        <v>51635</v>
      </c>
      <c r="F324" s="104">
        <f t="shared" si="62"/>
        <v>58765</v>
      </c>
    </row>
    <row r="325" spans="1:6" ht="18.600000000000001" customHeight="1" x14ac:dyDescent="0.25">
      <c r="A325" s="88" t="s">
        <v>465</v>
      </c>
      <c r="B325" s="85" t="s">
        <v>140</v>
      </c>
      <c r="C325" s="89" t="s">
        <v>466</v>
      </c>
      <c r="D325" s="108">
        <f t="shared" ref="D325:E327" si="66">D326</f>
        <v>8557011.2400000002</v>
      </c>
      <c r="E325" s="108">
        <f t="shared" si="66"/>
        <v>6171499.0800000001</v>
      </c>
      <c r="F325" s="104">
        <f t="shared" si="62"/>
        <v>2385512.16</v>
      </c>
    </row>
    <row r="326" spans="1:6" ht="27.6" customHeight="1" x14ac:dyDescent="0.25">
      <c r="A326" s="93" t="s">
        <v>444</v>
      </c>
      <c r="B326" s="84" t="s">
        <v>140</v>
      </c>
      <c r="C326" s="94" t="s">
        <v>467</v>
      </c>
      <c r="D326" s="104">
        <f t="shared" si="66"/>
        <v>8557011.2400000002</v>
      </c>
      <c r="E326" s="104">
        <f t="shared" si="66"/>
        <v>6171499.0800000001</v>
      </c>
      <c r="F326" s="104">
        <f t="shared" si="62"/>
        <v>2385512.16</v>
      </c>
    </row>
    <row r="327" spans="1:6" ht="32.4" customHeight="1" x14ac:dyDescent="0.25">
      <c r="A327" s="93" t="s">
        <v>446</v>
      </c>
      <c r="B327" s="84" t="s">
        <v>140</v>
      </c>
      <c r="C327" s="94" t="s">
        <v>468</v>
      </c>
      <c r="D327" s="104">
        <f t="shared" si="66"/>
        <v>8557011.2400000002</v>
      </c>
      <c r="E327" s="104">
        <f t="shared" si="66"/>
        <v>6171499.0800000001</v>
      </c>
      <c r="F327" s="104">
        <f t="shared" si="62"/>
        <v>2385512.16</v>
      </c>
    </row>
    <row r="328" spans="1:6" ht="33" customHeight="1" x14ac:dyDescent="0.25">
      <c r="A328" s="93" t="s">
        <v>448</v>
      </c>
      <c r="B328" s="84" t="s">
        <v>140</v>
      </c>
      <c r="C328" s="94" t="s">
        <v>469</v>
      </c>
      <c r="D328" s="104">
        <v>8557011.2400000002</v>
      </c>
      <c r="E328" s="154">
        <v>6171499.0800000001</v>
      </c>
      <c r="F328" s="104">
        <f t="shared" si="62"/>
        <v>2385512.16</v>
      </c>
    </row>
    <row r="329" spans="1:6" ht="15" customHeight="1" x14ac:dyDescent="0.25">
      <c r="A329" s="88" t="s">
        <v>470</v>
      </c>
      <c r="B329" s="85" t="s">
        <v>140</v>
      </c>
      <c r="C329" s="89" t="s">
        <v>471</v>
      </c>
      <c r="D329" s="108">
        <f>D330</f>
        <v>1734498</v>
      </c>
      <c r="E329" s="108">
        <f>E330</f>
        <v>591435.04</v>
      </c>
      <c r="F329" s="104">
        <f t="shared" si="62"/>
        <v>1143062.96</v>
      </c>
    </row>
    <row r="330" spans="1:6" ht="28.2" customHeight="1" x14ac:dyDescent="0.25">
      <c r="A330" s="93" t="s">
        <v>444</v>
      </c>
      <c r="B330" s="84" t="s">
        <v>140</v>
      </c>
      <c r="C330" s="94" t="s">
        <v>472</v>
      </c>
      <c r="D330" s="104">
        <f>D331</f>
        <v>1734498</v>
      </c>
      <c r="E330" s="104">
        <f>E331</f>
        <v>591435.04</v>
      </c>
      <c r="F330" s="104">
        <f t="shared" si="62"/>
        <v>1143062.96</v>
      </c>
    </row>
    <row r="331" spans="1:6" ht="28.2" customHeight="1" x14ac:dyDescent="0.25">
      <c r="A331" s="93" t="s">
        <v>450</v>
      </c>
      <c r="B331" s="84" t="s">
        <v>140</v>
      </c>
      <c r="C331" s="94" t="s">
        <v>473</v>
      </c>
      <c r="D331" s="104">
        <f>D332+D333</f>
        <v>1734498</v>
      </c>
      <c r="E331" s="104">
        <f>E332</f>
        <v>591435.04</v>
      </c>
      <c r="F331" s="104">
        <f t="shared" si="62"/>
        <v>1143062.96</v>
      </c>
    </row>
    <row r="332" spans="1:6" ht="39" customHeight="1" x14ac:dyDescent="0.25">
      <c r="A332" s="93" t="s">
        <v>452</v>
      </c>
      <c r="B332" s="84" t="s">
        <v>140</v>
      </c>
      <c r="C332" s="94" t="s">
        <v>474</v>
      </c>
      <c r="D332" s="104">
        <v>900000</v>
      </c>
      <c r="E332" s="154">
        <v>591435.04</v>
      </c>
      <c r="F332" s="104">
        <f t="shared" si="62"/>
        <v>308564.95999999996</v>
      </c>
    </row>
    <row r="333" spans="1:6" ht="25.2" customHeight="1" x14ac:dyDescent="0.25">
      <c r="A333" s="93" t="s">
        <v>454</v>
      </c>
      <c r="B333" s="84" t="s">
        <v>140</v>
      </c>
      <c r="C333" s="94" t="s">
        <v>475</v>
      </c>
      <c r="D333" s="104">
        <v>834498</v>
      </c>
      <c r="E333" s="104">
        <v>0</v>
      </c>
      <c r="F333" s="104">
        <f t="shared" si="62"/>
        <v>834498</v>
      </c>
    </row>
    <row r="334" spans="1:6" ht="13.2" x14ac:dyDescent="0.25">
      <c r="A334" s="88" t="s">
        <v>476</v>
      </c>
      <c r="B334" s="85" t="s">
        <v>140</v>
      </c>
      <c r="C334" s="89" t="s">
        <v>477</v>
      </c>
      <c r="D334" s="108">
        <f>D335+D338+D341</f>
        <v>2152762.7999999998</v>
      </c>
      <c r="E334" s="108">
        <f>E335+E338+E341</f>
        <v>1235662.8</v>
      </c>
      <c r="F334" s="104">
        <f t="shared" si="62"/>
        <v>917099.99999999977</v>
      </c>
    </row>
    <row r="335" spans="1:6" ht="24" customHeight="1" x14ac:dyDescent="0.25">
      <c r="A335" s="95" t="s">
        <v>444</v>
      </c>
      <c r="B335" s="86" t="s">
        <v>140</v>
      </c>
      <c r="C335" s="124" t="s">
        <v>597</v>
      </c>
      <c r="D335" s="108">
        <f>D336</f>
        <v>433162.8</v>
      </c>
      <c r="E335" s="154">
        <v>433162.8</v>
      </c>
      <c r="F335" s="104">
        <f t="shared" si="62"/>
        <v>0</v>
      </c>
    </row>
    <row r="336" spans="1:6" ht="29.4" customHeight="1" x14ac:dyDescent="0.25">
      <c r="A336" s="95" t="s">
        <v>450</v>
      </c>
      <c r="B336" s="86" t="s">
        <v>140</v>
      </c>
      <c r="C336" s="124" t="s">
        <v>598</v>
      </c>
      <c r="D336" s="108">
        <f>D337</f>
        <v>433162.8</v>
      </c>
      <c r="E336" s="154">
        <v>433162.8</v>
      </c>
      <c r="F336" s="104">
        <f t="shared" si="62"/>
        <v>0</v>
      </c>
    </row>
    <row r="337" spans="1:6" ht="27.6" customHeight="1" x14ac:dyDescent="0.25">
      <c r="A337" s="95" t="s">
        <v>454</v>
      </c>
      <c r="B337" s="86" t="s">
        <v>140</v>
      </c>
      <c r="C337" s="124" t="s">
        <v>599</v>
      </c>
      <c r="D337" s="104">
        <v>433162.8</v>
      </c>
      <c r="E337" s="154">
        <v>433162.8</v>
      </c>
      <c r="F337" s="104">
        <f t="shared" si="62"/>
        <v>0</v>
      </c>
    </row>
    <row r="338" spans="1:6" ht="34.950000000000003" customHeight="1" x14ac:dyDescent="0.25">
      <c r="A338" s="93" t="s">
        <v>307</v>
      </c>
      <c r="B338" s="84" t="s">
        <v>140</v>
      </c>
      <c r="C338" s="94" t="s">
        <v>478</v>
      </c>
      <c r="D338" s="104">
        <f>D339</f>
        <v>1701700</v>
      </c>
      <c r="E338" s="104">
        <f>E339</f>
        <v>802500</v>
      </c>
      <c r="F338" s="104">
        <f t="shared" si="62"/>
        <v>899200</v>
      </c>
    </row>
    <row r="339" spans="1:6" ht="17.399999999999999" customHeight="1" x14ac:dyDescent="0.25">
      <c r="A339" s="93" t="s">
        <v>309</v>
      </c>
      <c r="B339" s="84" t="s">
        <v>140</v>
      </c>
      <c r="C339" s="94" t="s">
        <v>479</v>
      </c>
      <c r="D339" s="104">
        <f>D340</f>
        <v>1701700</v>
      </c>
      <c r="E339" s="104">
        <f>E340</f>
        <v>802500</v>
      </c>
      <c r="F339" s="104">
        <f t="shared" si="62"/>
        <v>899200</v>
      </c>
    </row>
    <row r="340" spans="1:6" ht="47.4" customHeight="1" x14ac:dyDescent="0.25">
      <c r="A340" s="93" t="s">
        <v>460</v>
      </c>
      <c r="B340" s="84" t="s">
        <v>140</v>
      </c>
      <c r="C340" s="94" t="s">
        <v>480</v>
      </c>
      <c r="D340" s="104">
        <v>1701700</v>
      </c>
      <c r="E340" s="104">
        <v>802500</v>
      </c>
      <c r="F340" s="104">
        <f t="shared" si="62"/>
        <v>899200</v>
      </c>
    </row>
    <row r="341" spans="1:6" ht="40.950000000000003" customHeight="1" x14ac:dyDescent="0.25">
      <c r="A341" s="93" t="s">
        <v>263</v>
      </c>
      <c r="B341" s="84" t="s">
        <v>140</v>
      </c>
      <c r="C341" s="94" t="s">
        <v>481</v>
      </c>
      <c r="D341" s="104">
        <f>D342</f>
        <v>17900</v>
      </c>
      <c r="E341" s="104">
        <v>0</v>
      </c>
      <c r="F341" s="104">
        <f t="shared" si="62"/>
        <v>17900</v>
      </c>
    </row>
    <row r="342" spans="1:6" ht="19.2" customHeight="1" x14ac:dyDescent="0.25">
      <c r="A342" s="93" t="s">
        <v>265</v>
      </c>
      <c r="B342" s="84" t="s">
        <v>140</v>
      </c>
      <c r="C342" s="94" t="s">
        <v>482</v>
      </c>
      <c r="D342" s="104">
        <f>D343</f>
        <v>17900</v>
      </c>
      <c r="E342" s="104">
        <v>0</v>
      </c>
      <c r="F342" s="104">
        <f t="shared" si="62"/>
        <v>17900</v>
      </c>
    </row>
    <row r="343" spans="1:6" ht="29.4" customHeight="1" x14ac:dyDescent="0.25">
      <c r="A343" s="93" t="s">
        <v>267</v>
      </c>
      <c r="B343" s="84" t="s">
        <v>140</v>
      </c>
      <c r="C343" s="94" t="s">
        <v>483</v>
      </c>
      <c r="D343" s="104">
        <v>17900</v>
      </c>
      <c r="E343" s="104">
        <v>0</v>
      </c>
      <c r="F343" s="104">
        <f t="shared" si="62"/>
        <v>17900</v>
      </c>
    </row>
    <row r="344" spans="1:6" ht="27" customHeight="1" x14ac:dyDescent="0.25">
      <c r="A344" s="88" t="s">
        <v>484</v>
      </c>
      <c r="B344" s="85" t="s">
        <v>140</v>
      </c>
      <c r="C344" s="89" t="s">
        <v>485</v>
      </c>
      <c r="D344" s="108">
        <f>D345+D351+D348+D353</f>
        <v>772630</v>
      </c>
      <c r="E344" s="108">
        <f>E345+E351+E348+E353</f>
        <v>426359.45</v>
      </c>
      <c r="F344" s="104">
        <f t="shared" si="62"/>
        <v>346270.55</v>
      </c>
    </row>
    <row r="345" spans="1:6" ht="70.95" customHeight="1" x14ac:dyDescent="0.25">
      <c r="A345" s="93" t="s">
        <v>144</v>
      </c>
      <c r="B345" s="84" t="s">
        <v>140</v>
      </c>
      <c r="C345" s="94" t="s">
        <v>486</v>
      </c>
      <c r="D345" s="104">
        <v>5000</v>
      </c>
      <c r="E345" s="104">
        <f t="shared" ref="E345:E346" si="67">E346</f>
        <v>0</v>
      </c>
      <c r="F345" s="104">
        <f t="shared" si="62"/>
        <v>5000</v>
      </c>
    </row>
    <row r="346" spans="1:6" ht="34.799999999999997" customHeight="1" x14ac:dyDescent="0.25">
      <c r="A346" s="93" t="s">
        <v>154</v>
      </c>
      <c r="B346" s="84" t="s">
        <v>140</v>
      </c>
      <c r="C346" s="94" t="s">
        <v>487</v>
      </c>
      <c r="D346" s="104">
        <v>5000</v>
      </c>
      <c r="E346" s="104">
        <f t="shared" si="67"/>
        <v>0</v>
      </c>
      <c r="F346" s="104">
        <f t="shared" si="62"/>
        <v>5000</v>
      </c>
    </row>
    <row r="347" spans="1:6" ht="57.6" customHeight="1" x14ac:dyDescent="0.25">
      <c r="A347" s="93" t="s">
        <v>237</v>
      </c>
      <c r="B347" s="84" t="s">
        <v>140</v>
      </c>
      <c r="C347" s="94" t="s">
        <v>488</v>
      </c>
      <c r="D347" s="104">
        <v>5000</v>
      </c>
      <c r="E347" s="104">
        <v>0</v>
      </c>
      <c r="F347" s="104">
        <f t="shared" si="62"/>
        <v>5000</v>
      </c>
    </row>
    <row r="348" spans="1:6" ht="39" customHeight="1" x14ac:dyDescent="0.25">
      <c r="A348" s="93" t="s">
        <v>162</v>
      </c>
      <c r="B348" s="84" t="s">
        <v>140</v>
      </c>
      <c r="C348" s="94" t="s">
        <v>489</v>
      </c>
      <c r="D348" s="104">
        <f>D349</f>
        <v>607130</v>
      </c>
      <c r="E348" s="104">
        <f t="shared" ref="E348" si="68">E349</f>
        <v>311724.45</v>
      </c>
      <c r="F348" s="104">
        <f t="shared" si="62"/>
        <v>295405.55</v>
      </c>
    </row>
    <row r="349" spans="1:6" ht="36.6" customHeight="1" x14ac:dyDescent="0.25">
      <c r="A349" s="93" t="s">
        <v>164</v>
      </c>
      <c r="B349" s="84" t="s">
        <v>140</v>
      </c>
      <c r="C349" s="94" t="s">
        <v>490</v>
      </c>
      <c r="D349" s="104">
        <f>D350</f>
        <v>607130</v>
      </c>
      <c r="E349" s="104">
        <f t="shared" ref="E349" si="69">E350</f>
        <v>311724.45</v>
      </c>
      <c r="F349" s="104">
        <f t="shared" si="62"/>
        <v>295405.55</v>
      </c>
    </row>
    <row r="350" spans="1:6" ht="17.399999999999999" customHeight="1" x14ac:dyDescent="0.25">
      <c r="A350" s="93" t="s">
        <v>168</v>
      </c>
      <c r="B350" s="84" t="s">
        <v>140</v>
      </c>
      <c r="C350" s="94" t="s">
        <v>491</v>
      </c>
      <c r="D350" s="104">
        <v>607130</v>
      </c>
      <c r="E350" s="104">
        <v>311724.45</v>
      </c>
      <c r="F350" s="104">
        <f t="shared" si="62"/>
        <v>295405.55</v>
      </c>
    </row>
    <row r="351" spans="1:6" ht="28.2" customHeight="1" x14ac:dyDescent="0.25">
      <c r="A351" s="93" t="s">
        <v>444</v>
      </c>
      <c r="B351" s="84" t="s">
        <v>140</v>
      </c>
      <c r="C351" s="94" t="s">
        <v>492</v>
      </c>
      <c r="D351" s="104">
        <f>D352</f>
        <v>68000</v>
      </c>
      <c r="E351" s="104">
        <f>E352</f>
        <v>63000</v>
      </c>
      <c r="F351" s="104">
        <f t="shared" si="62"/>
        <v>5000</v>
      </c>
    </row>
    <row r="352" spans="1:6" ht="16.95" customHeight="1" x14ac:dyDescent="0.25">
      <c r="A352" s="93" t="s">
        <v>456</v>
      </c>
      <c r="B352" s="84" t="s">
        <v>140</v>
      </c>
      <c r="C352" s="94" t="s">
        <v>493</v>
      </c>
      <c r="D352" s="104">
        <v>68000</v>
      </c>
      <c r="E352" s="104">
        <v>63000</v>
      </c>
      <c r="F352" s="104">
        <f t="shared" si="62"/>
        <v>5000</v>
      </c>
    </row>
    <row r="353" spans="1:6" ht="37.950000000000003" customHeight="1" x14ac:dyDescent="0.25">
      <c r="A353" s="93" t="s">
        <v>263</v>
      </c>
      <c r="B353" s="84" t="s">
        <v>140</v>
      </c>
      <c r="C353" s="94" t="s">
        <v>494</v>
      </c>
      <c r="D353" s="104">
        <f>D354</f>
        <v>92500</v>
      </c>
      <c r="E353" s="104">
        <f>E354</f>
        <v>51635</v>
      </c>
      <c r="F353" s="104">
        <f t="shared" si="62"/>
        <v>40865</v>
      </c>
    </row>
    <row r="354" spans="1:6" ht="18.600000000000001" customHeight="1" x14ac:dyDescent="0.25">
      <c r="A354" s="93" t="s">
        <v>265</v>
      </c>
      <c r="B354" s="84" t="s">
        <v>140</v>
      </c>
      <c r="C354" s="94" t="s">
        <v>495</v>
      </c>
      <c r="D354" s="104">
        <f>D355</f>
        <v>92500</v>
      </c>
      <c r="E354" s="104">
        <f>E355</f>
        <v>51635</v>
      </c>
      <c r="F354" s="104">
        <f t="shared" si="62"/>
        <v>40865</v>
      </c>
    </row>
    <row r="355" spans="1:6" ht="27" customHeight="1" x14ac:dyDescent="0.25">
      <c r="A355" s="93" t="s">
        <v>267</v>
      </c>
      <c r="B355" s="84" t="s">
        <v>140</v>
      </c>
      <c r="C355" s="94" t="s">
        <v>496</v>
      </c>
      <c r="D355" s="104">
        <v>92500</v>
      </c>
      <c r="E355" s="104">
        <v>51635</v>
      </c>
      <c r="F355" s="104">
        <f t="shared" si="62"/>
        <v>40865</v>
      </c>
    </row>
    <row r="356" spans="1:6" ht="13.2" x14ac:dyDescent="0.25">
      <c r="A356" s="88" t="s">
        <v>497</v>
      </c>
      <c r="B356" s="85" t="s">
        <v>140</v>
      </c>
      <c r="C356" s="89" t="s">
        <v>498</v>
      </c>
      <c r="D356" s="108">
        <f>D364+D368</f>
        <v>760000</v>
      </c>
      <c r="E356" s="108">
        <f t="shared" ref="E356" si="70">E364+E368</f>
        <v>540570.99</v>
      </c>
      <c r="F356" s="104">
        <f t="shared" ref="F356:F381" si="71">D356-E356</f>
        <v>219429.01</v>
      </c>
    </row>
    <row r="357" spans="1:6" ht="72.599999999999994" customHeight="1" x14ac:dyDescent="0.25">
      <c r="A357" s="93" t="s">
        <v>144</v>
      </c>
      <c r="B357" s="84" t="s">
        <v>140</v>
      </c>
      <c r="C357" s="94" t="s">
        <v>499</v>
      </c>
      <c r="D357" s="104">
        <f>D369</f>
        <v>490000</v>
      </c>
      <c r="E357" s="104">
        <f>E369</f>
        <v>368261.3</v>
      </c>
      <c r="F357" s="104">
        <f t="shared" si="71"/>
        <v>121738.70000000001</v>
      </c>
    </row>
    <row r="358" spans="1:6" ht="30" customHeight="1" x14ac:dyDescent="0.25">
      <c r="A358" s="93" t="s">
        <v>154</v>
      </c>
      <c r="B358" s="84" t="s">
        <v>140</v>
      </c>
      <c r="C358" s="94" t="s">
        <v>500</v>
      </c>
      <c r="D358" s="104">
        <f>D370</f>
        <v>490000</v>
      </c>
      <c r="E358" s="104">
        <f>E370</f>
        <v>368261.3</v>
      </c>
      <c r="F358" s="104">
        <f t="shared" si="71"/>
        <v>121738.70000000001</v>
      </c>
    </row>
    <row r="359" spans="1:6" ht="46.2" hidden="1" customHeight="1" x14ac:dyDescent="0.25">
      <c r="A359" s="93"/>
      <c r="B359" s="84" t="s">
        <v>140</v>
      </c>
      <c r="C359" s="94" t="s">
        <v>501</v>
      </c>
      <c r="D359" s="104">
        <f>D371</f>
        <v>0</v>
      </c>
      <c r="E359" s="104">
        <v>0</v>
      </c>
      <c r="F359" s="104">
        <f t="shared" si="71"/>
        <v>0</v>
      </c>
    </row>
    <row r="360" spans="1:6" ht="56.4" customHeight="1" x14ac:dyDescent="0.25">
      <c r="A360" s="93" t="s">
        <v>237</v>
      </c>
      <c r="B360" s="84" t="s">
        <v>140</v>
      </c>
      <c r="C360" s="94" t="s">
        <v>502</v>
      </c>
      <c r="D360" s="104">
        <f>D372</f>
        <v>490000</v>
      </c>
      <c r="E360" s="104">
        <f t="shared" ref="E360" si="72">E372</f>
        <v>368261.3</v>
      </c>
      <c r="F360" s="104">
        <f t="shared" si="71"/>
        <v>121738.70000000001</v>
      </c>
    </row>
    <row r="361" spans="1:6" ht="33.6" customHeight="1" x14ac:dyDescent="0.25">
      <c r="A361" s="93" t="s">
        <v>162</v>
      </c>
      <c r="B361" s="84" t="s">
        <v>140</v>
      </c>
      <c r="C361" s="94" t="s">
        <v>503</v>
      </c>
      <c r="D361" s="104">
        <f>D365+D373</f>
        <v>270000</v>
      </c>
      <c r="E361" s="104">
        <f t="shared" ref="E361" si="73">E365+E373</f>
        <v>172309.69</v>
      </c>
      <c r="F361" s="104">
        <f t="shared" si="71"/>
        <v>97690.31</v>
      </c>
    </row>
    <row r="362" spans="1:6" ht="40.950000000000003" customHeight="1" x14ac:dyDescent="0.25">
      <c r="A362" s="93" t="s">
        <v>164</v>
      </c>
      <c r="B362" s="84" t="s">
        <v>140</v>
      </c>
      <c r="C362" s="94" t="s">
        <v>504</v>
      </c>
      <c r="D362" s="104">
        <f>D366+D374</f>
        <v>270000</v>
      </c>
      <c r="E362" s="104">
        <f t="shared" ref="E362" si="74">E366+E374</f>
        <v>172309.69</v>
      </c>
      <c r="F362" s="104">
        <f t="shared" si="71"/>
        <v>97690.31</v>
      </c>
    </row>
    <row r="363" spans="1:6" ht="18.600000000000001" customHeight="1" x14ac:dyDescent="0.25">
      <c r="A363" s="93" t="s">
        <v>168</v>
      </c>
      <c r="B363" s="84" t="s">
        <v>140</v>
      </c>
      <c r="C363" s="94" t="s">
        <v>505</v>
      </c>
      <c r="D363" s="104">
        <f>D375+D367</f>
        <v>270000</v>
      </c>
      <c r="E363" s="104">
        <f>E375+E367</f>
        <v>172309.69</v>
      </c>
      <c r="F363" s="104">
        <f t="shared" si="71"/>
        <v>97690.31</v>
      </c>
    </row>
    <row r="364" spans="1:6" ht="13.2" x14ac:dyDescent="0.25">
      <c r="A364" s="88" t="s">
        <v>506</v>
      </c>
      <c r="B364" s="85" t="s">
        <v>140</v>
      </c>
      <c r="C364" s="89" t="s">
        <v>507</v>
      </c>
      <c r="D364" s="108">
        <f t="shared" ref="D364:E366" si="75">D365</f>
        <v>140000</v>
      </c>
      <c r="E364" s="108">
        <f t="shared" si="75"/>
        <v>104162.89</v>
      </c>
      <c r="F364" s="104">
        <f t="shared" si="71"/>
        <v>35837.11</v>
      </c>
    </row>
    <row r="365" spans="1:6" ht="37.5" customHeight="1" x14ac:dyDescent="0.25">
      <c r="A365" s="93" t="s">
        <v>162</v>
      </c>
      <c r="B365" s="84" t="s">
        <v>140</v>
      </c>
      <c r="C365" s="94" t="s">
        <v>508</v>
      </c>
      <c r="D365" s="104">
        <f t="shared" si="75"/>
        <v>140000</v>
      </c>
      <c r="E365" s="104">
        <f t="shared" si="75"/>
        <v>104162.89</v>
      </c>
      <c r="F365" s="104">
        <f t="shared" si="71"/>
        <v>35837.11</v>
      </c>
    </row>
    <row r="366" spans="1:6" ht="38.25" customHeight="1" x14ac:dyDescent="0.25">
      <c r="A366" s="93" t="s">
        <v>164</v>
      </c>
      <c r="B366" s="84" t="s">
        <v>140</v>
      </c>
      <c r="C366" s="94" t="s">
        <v>509</v>
      </c>
      <c r="D366" s="104">
        <f t="shared" si="75"/>
        <v>140000</v>
      </c>
      <c r="E366" s="104">
        <f t="shared" si="75"/>
        <v>104162.89</v>
      </c>
      <c r="F366" s="104">
        <f t="shared" si="71"/>
        <v>35837.11</v>
      </c>
    </row>
    <row r="367" spans="1:6" ht="13.2" x14ac:dyDescent="0.25">
      <c r="A367" s="93" t="s">
        <v>168</v>
      </c>
      <c r="B367" s="84" t="s">
        <v>140</v>
      </c>
      <c r="C367" s="94" t="s">
        <v>510</v>
      </c>
      <c r="D367" s="104">
        <v>140000</v>
      </c>
      <c r="E367" s="104">
        <v>104162.89</v>
      </c>
      <c r="F367" s="104">
        <f t="shared" si="71"/>
        <v>35837.11</v>
      </c>
    </row>
    <row r="368" spans="1:6" ht="29.4" customHeight="1" x14ac:dyDescent="0.25">
      <c r="A368" s="88" t="s">
        <v>511</v>
      </c>
      <c r="B368" s="85" t="s">
        <v>140</v>
      </c>
      <c r="C368" s="89" t="s">
        <v>512</v>
      </c>
      <c r="D368" s="108">
        <f>D369+D373</f>
        <v>620000</v>
      </c>
      <c r="E368" s="108">
        <f t="shared" ref="E368" si="76">E369+E373</f>
        <v>436408.1</v>
      </c>
      <c r="F368" s="104">
        <f t="shared" si="71"/>
        <v>183591.90000000002</v>
      </c>
    </row>
    <row r="369" spans="1:6" ht="73.95" customHeight="1" x14ac:dyDescent="0.25">
      <c r="A369" s="95" t="s">
        <v>144</v>
      </c>
      <c r="B369" s="86" t="s">
        <v>140</v>
      </c>
      <c r="C369" s="94" t="s">
        <v>513</v>
      </c>
      <c r="D369" s="104">
        <f>D370</f>
        <v>490000</v>
      </c>
      <c r="E369" s="104">
        <f>E370</f>
        <v>368261.3</v>
      </c>
      <c r="F369" s="104">
        <f t="shared" si="71"/>
        <v>121738.70000000001</v>
      </c>
    </row>
    <row r="370" spans="1:6" ht="27" customHeight="1" x14ac:dyDescent="0.25">
      <c r="A370" s="95" t="s">
        <v>154</v>
      </c>
      <c r="B370" s="86" t="s">
        <v>140</v>
      </c>
      <c r="C370" s="94" t="s">
        <v>594</v>
      </c>
      <c r="D370" s="104">
        <f>D371+D372</f>
        <v>490000</v>
      </c>
      <c r="E370" s="104">
        <f>E372</f>
        <v>368261.3</v>
      </c>
      <c r="F370" s="104">
        <f t="shared" si="71"/>
        <v>121738.70000000001</v>
      </c>
    </row>
    <row r="371" spans="1:6" ht="76.95" hidden="1" customHeight="1" x14ac:dyDescent="0.25">
      <c r="A371" s="95" t="s">
        <v>237</v>
      </c>
      <c r="B371" s="86" t="s">
        <v>140</v>
      </c>
      <c r="C371" s="94" t="s">
        <v>596</v>
      </c>
      <c r="D371" s="104">
        <v>0</v>
      </c>
      <c r="E371" s="104">
        <v>0</v>
      </c>
      <c r="F371" s="104">
        <f t="shared" si="71"/>
        <v>0</v>
      </c>
    </row>
    <row r="372" spans="1:6" ht="60" customHeight="1" x14ac:dyDescent="0.25">
      <c r="A372" s="95" t="s">
        <v>237</v>
      </c>
      <c r="B372" s="86" t="s">
        <v>140</v>
      </c>
      <c r="C372" s="94" t="s">
        <v>595</v>
      </c>
      <c r="D372" s="104">
        <v>490000</v>
      </c>
      <c r="E372" s="104">
        <v>368261.3</v>
      </c>
      <c r="F372" s="104">
        <f t="shared" si="71"/>
        <v>121738.70000000001</v>
      </c>
    </row>
    <row r="373" spans="1:6" ht="36" customHeight="1" x14ac:dyDescent="0.25">
      <c r="A373" s="93" t="s">
        <v>162</v>
      </c>
      <c r="B373" s="84" t="s">
        <v>140</v>
      </c>
      <c r="C373" s="94" t="s">
        <v>593</v>
      </c>
      <c r="D373" s="104">
        <f>D374</f>
        <v>130000</v>
      </c>
      <c r="E373" s="104">
        <f>E374</f>
        <v>68146.8</v>
      </c>
      <c r="F373" s="104">
        <f t="shared" si="71"/>
        <v>61853.2</v>
      </c>
    </row>
    <row r="374" spans="1:6" ht="37.950000000000003" customHeight="1" x14ac:dyDescent="0.25">
      <c r="A374" s="93" t="s">
        <v>164</v>
      </c>
      <c r="B374" s="84" t="s">
        <v>140</v>
      </c>
      <c r="C374" s="94" t="s">
        <v>592</v>
      </c>
      <c r="D374" s="104">
        <f>D375</f>
        <v>130000</v>
      </c>
      <c r="E374" s="104">
        <f>E375</f>
        <v>68146.8</v>
      </c>
      <c r="F374" s="104">
        <f t="shared" si="71"/>
        <v>61853.2</v>
      </c>
    </row>
    <row r="375" spans="1:6" ht="19.2" customHeight="1" x14ac:dyDescent="0.25">
      <c r="A375" s="93" t="s">
        <v>168</v>
      </c>
      <c r="B375" s="84" t="s">
        <v>140</v>
      </c>
      <c r="C375" s="94" t="s">
        <v>591</v>
      </c>
      <c r="D375" s="104">
        <v>130000</v>
      </c>
      <c r="E375" s="104">
        <v>68146.8</v>
      </c>
      <c r="F375" s="104">
        <f t="shared" si="71"/>
        <v>61853.2</v>
      </c>
    </row>
    <row r="376" spans="1:6" ht="27" customHeight="1" x14ac:dyDescent="0.25">
      <c r="A376" s="88" t="s">
        <v>514</v>
      </c>
      <c r="B376" s="85" t="s">
        <v>140</v>
      </c>
      <c r="C376" s="89" t="s">
        <v>515</v>
      </c>
      <c r="D376" s="108">
        <f t="shared" ref="D376:D377" si="77">D377</f>
        <v>3811608.28</v>
      </c>
      <c r="E376" s="108">
        <f t="shared" ref="E376:E377" si="78">E377</f>
        <v>3027464.83</v>
      </c>
      <c r="F376" s="104">
        <f t="shared" si="71"/>
        <v>784143.44999999972</v>
      </c>
    </row>
    <row r="377" spans="1:6" ht="25.2" customHeight="1" x14ac:dyDescent="0.25">
      <c r="A377" s="93" t="s">
        <v>516</v>
      </c>
      <c r="B377" s="84" t="s">
        <v>140</v>
      </c>
      <c r="C377" s="94" t="s">
        <v>517</v>
      </c>
      <c r="D377" s="104">
        <f t="shared" si="77"/>
        <v>3811608.28</v>
      </c>
      <c r="E377" s="104">
        <f t="shared" si="78"/>
        <v>3027464.83</v>
      </c>
      <c r="F377" s="104">
        <f t="shared" si="71"/>
        <v>784143.44999999972</v>
      </c>
    </row>
    <row r="378" spans="1:6" ht="16.2" customHeight="1" x14ac:dyDescent="0.25">
      <c r="A378" s="93" t="s">
        <v>518</v>
      </c>
      <c r="B378" s="84" t="s">
        <v>140</v>
      </c>
      <c r="C378" s="94" t="s">
        <v>519</v>
      </c>
      <c r="D378" s="104">
        <f>D379</f>
        <v>3811608.28</v>
      </c>
      <c r="E378" s="104">
        <f t="shared" ref="E378" si="79">E379</f>
        <v>3027464.83</v>
      </c>
      <c r="F378" s="104">
        <f t="shared" si="71"/>
        <v>784143.44999999972</v>
      </c>
    </row>
    <row r="379" spans="1:6" ht="27" customHeight="1" x14ac:dyDescent="0.25">
      <c r="A379" s="88" t="s">
        <v>520</v>
      </c>
      <c r="B379" s="85" t="s">
        <v>140</v>
      </c>
      <c r="C379" s="89" t="s">
        <v>521</v>
      </c>
      <c r="D379" s="108">
        <f>D380</f>
        <v>3811608.28</v>
      </c>
      <c r="E379" s="108">
        <f t="shared" ref="E379" si="80">E380</f>
        <v>3027464.83</v>
      </c>
      <c r="F379" s="104">
        <f t="shared" si="71"/>
        <v>784143.44999999972</v>
      </c>
    </row>
    <row r="380" spans="1:6" ht="30" customHeight="1" x14ac:dyDescent="0.25">
      <c r="A380" s="93" t="s">
        <v>516</v>
      </c>
      <c r="B380" s="84" t="s">
        <v>140</v>
      </c>
      <c r="C380" s="94" t="s">
        <v>522</v>
      </c>
      <c r="D380" s="104">
        <f>D381</f>
        <v>3811608.28</v>
      </c>
      <c r="E380" s="104">
        <f>E381</f>
        <v>3027464.83</v>
      </c>
      <c r="F380" s="104">
        <f t="shared" si="71"/>
        <v>784143.44999999972</v>
      </c>
    </row>
    <row r="381" spans="1:6" ht="19.2" customHeight="1" x14ac:dyDescent="0.25">
      <c r="A381" s="93" t="s">
        <v>518</v>
      </c>
      <c r="B381" s="84" t="s">
        <v>140</v>
      </c>
      <c r="C381" s="94" t="s">
        <v>523</v>
      </c>
      <c r="D381" s="155">
        <v>3811608.28</v>
      </c>
      <c r="E381" s="154">
        <v>3027464.83</v>
      </c>
      <c r="F381" s="104">
        <f t="shared" si="71"/>
        <v>784143.44999999972</v>
      </c>
    </row>
    <row r="382" spans="1:6" ht="25.95" customHeight="1" x14ac:dyDescent="0.25">
      <c r="A382" s="93" t="s">
        <v>524</v>
      </c>
      <c r="B382" s="84" t="s">
        <v>525</v>
      </c>
      <c r="C382" s="94" t="s">
        <v>141</v>
      </c>
      <c r="D382" s="104">
        <v>-25118914.829999998</v>
      </c>
      <c r="E382" s="104">
        <f>'Доходы+'!E21-'Расходы+'!E13</f>
        <v>-9871917.6100000143</v>
      </c>
      <c r="F382" s="104" t="s">
        <v>526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">
    <cfRule type="cellIs" priority="1" stopIfTrue="1" operator="equal">
      <formula>0</formula>
    </cfRule>
  </conditionalFormatting>
  <pageMargins left="0.25" right="0.25" top="0.75" bottom="0.75" header="0.3" footer="0.3"/>
  <pageSetup paperSize="9" scale="8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abSelected="1" view="pageBreakPreview" zoomScale="130" zoomScaleNormal="130" zoomScaleSheetLayoutView="130" workbookViewId="0">
      <selection activeCell="F23" sqref="F23"/>
    </sheetView>
  </sheetViews>
  <sheetFormatPr defaultColWidth="9.109375" defaultRowHeight="12.75" customHeight="1" x14ac:dyDescent="0.25"/>
  <cols>
    <col min="1" max="1" width="43.88671875" style="49" customWidth="1"/>
    <col min="2" max="2" width="5.5546875" style="49" customWidth="1"/>
    <col min="3" max="3" width="25.21875" style="49" customWidth="1"/>
    <col min="4" max="6" width="18.6640625" style="49" customWidth="1"/>
    <col min="7" max="7" width="7.33203125" style="49" customWidth="1"/>
    <col min="8" max="8" width="4.44140625" style="49" customWidth="1"/>
    <col min="9" max="9" width="25.44140625" style="49" customWidth="1"/>
    <col min="10" max="16384" width="9.109375" style="49"/>
  </cols>
  <sheetData>
    <row r="1" spans="1:7" ht="11.1" customHeight="1" x14ac:dyDescent="0.25">
      <c r="A1" s="190" t="s">
        <v>527</v>
      </c>
      <c r="B1" s="190"/>
      <c r="C1" s="190"/>
      <c r="D1" s="190"/>
      <c r="E1" s="190"/>
      <c r="F1" s="190"/>
    </row>
    <row r="2" spans="1:7" ht="13.2" customHeight="1" x14ac:dyDescent="0.25">
      <c r="A2" s="175" t="s">
        <v>528</v>
      </c>
      <c r="B2" s="175"/>
      <c r="C2" s="175"/>
      <c r="D2" s="175"/>
      <c r="E2" s="175"/>
      <c r="F2" s="175"/>
    </row>
    <row r="3" spans="1:7" ht="9" customHeight="1" x14ac:dyDescent="0.25">
      <c r="A3" s="1"/>
      <c r="B3" s="2"/>
      <c r="C3" s="3"/>
      <c r="D3" s="4"/>
      <c r="E3" s="4"/>
      <c r="F3" s="3"/>
    </row>
    <row r="4" spans="1:7" ht="13.95" customHeight="1" thickBot="1" x14ac:dyDescent="0.3">
      <c r="A4" s="5">
        <v>1</v>
      </c>
      <c r="B4" s="6">
        <v>2</v>
      </c>
      <c r="C4" s="7">
        <v>3</v>
      </c>
      <c r="D4" s="8" t="s">
        <v>26</v>
      </c>
      <c r="E4" s="9" t="s">
        <v>27</v>
      </c>
      <c r="F4" s="10" t="s">
        <v>28</v>
      </c>
    </row>
    <row r="5" spans="1:7" ht="4.95" customHeight="1" x14ac:dyDescent="0.25">
      <c r="A5" s="191" t="s">
        <v>20</v>
      </c>
      <c r="B5" s="194" t="s">
        <v>21</v>
      </c>
      <c r="C5" s="197" t="s">
        <v>529</v>
      </c>
      <c r="D5" s="200" t="s">
        <v>23</v>
      </c>
      <c r="E5" s="200" t="s">
        <v>24</v>
      </c>
      <c r="F5" s="203" t="s">
        <v>25</v>
      </c>
    </row>
    <row r="6" spans="1:7" ht="6" customHeight="1" x14ac:dyDescent="0.25">
      <c r="A6" s="192"/>
      <c r="B6" s="195"/>
      <c r="C6" s="198"/>
      <c r="D6" s="201"/>
      <c r="E6" s="201"/>
      <c r="F6" s="204"/>
    </row>
    <row r="7" spans="1:7" ht="4.95" customHeight="1" x14ac:dyDescent="0.25">
      <c r="A7" s="192"/>
      <c r="B7" s="195"/>
      <c r="C7" s="198"/>
      <c r="D7" s="201"/>
      <c r="E7" s="201"/>
      <c r="F7" s="204"/>
    </row>
    <row r="8" spans="1:7" ht="6" customHeight="1" x14ac:dyDescent="0.25">
      <c r="A8" s="192"/>
      <c r="B8" s="195"/>
      <c r="C8" s="198"/>
      <c r="D8" s="201"/>
      <c r="E8" s="201"/>
      <c r="F8" s="204"/>
    </row>
    <row r="9" spans="1:7" ht="6" customHeight="1" x14ac:dyDescent="0.25">
      <c r="A9" s="192"/>
      <c r="B9" s="195"/>
      <c r="C9" s="198"/>
      <c r="D9" s="201"/>
      <c r="E9" s="201"/>
      <c r="F9" s="204"/>
    </row>
    <row r="10" spans="1:7" ht="18" customHeight="1" x14ac:dyDescent="0.25">
      <c r="A10" s="192"/>
      <c r="B10" s="195"/>
      <c r="C10" s="198"/>
      <c r="D10" s="201"/>
      <c r="E10" s="201"/>
      <c r="F10" s="204"/>
    </row>
    <row r="11" spans="1:7" ht="13.5" customHeight="1" x14ac:dyDescent="0.25">
      <c r="A11" s="193"/>
      <c r="B11" s="196"/>
      <c r="C11" s="199"/>
      <c r="D11" s="202"/>
      <c r="E11" s="202"/>
      <c r="F11" s="205"/>
    </row>
    <row r="12" spans="1:7" ht="13.8" thickBot="1" x14ac:dyDescent="0.3">
      <c r="A12" s="11">
        <v>1</v>
      </c>
      <c r="B12" s="12">
        <v>2</v>
      </c>
      <c r="C12" s="13">
        <v>3</v>
      </c>
      <c r="D12" s="14" t="s">
        <v>26</v>
      </c>
      <c r="E12" s="15" t="s">
        <v>27</v>
      </c>
      <c r="F12" s="16" t="s">
        <v>28</v>
      </c>
    </row>
    <row r="13" spans="1:7" ht="13.2" x14ac:dyDescent="0.25">
      <c r="A13" s="17" t="s">
        <v>530</v>
      </c>
      <c r="B13" s="18" t="s">
        <v>531</v>
      </c>
      <c r="C13" s="19" t="s">
        <v>558</v>
      </c>
      <c r="D13" s="142">
        <f>D15+D24</f>
        <v>25118914.830000043</v>
      </c>
      <c r="E13" s="142">
        <f>E15+E24</f>
        <v>9871917.6100000143</v>
      </c>
      <c r="F13" s="99">
        <f>D13-E13</f>
        <v>15246997.220000029</v>
      </c>
      <c r="G13" s="97"/>
    </row>
    <row r="14" spans="1:7" ht="13.2" x14ac:dyDescent="0.25">
      <c r="A14" s="20" t="s">
        <v>559</v>
      </c>
      <c r="B14" s="21"/>
      <c r="C14" s="22"/>
      <c r="D14" s="22"/>
      <c r="E14" s="163"/>
      <c r="F14" s="188">
        <f>D15-E15</f>
        <v>6599453</v>
      </c>
      <c r="G14" s="97"/>
    </row>
    <row r="15" spans="1:7" ht="13.2" x14ac:dyDescent="0.25">
      <c r="A15" s="23" t="s">
        <v>532</v>
      </c>
      <c r="B15" s="24" t="s">
        <v>533</v>
      </c>
      <c r="C15" s="25" t="s">
        <v>558</v>
      </c>
      <c r="D15" s="143">
        <f>D17</f>
        <v>15302996</v>
      </c>
      <c r="E15" s="144">
        <f>E17</f>
        <v>8703543</v>
      </c>
      <c r="F15" s="189"/>
      <c r="G15" s="97"/>
    </row>
    <row r="16" spans="1:7" ht="13.2" x14ac:dyDescent="0.25">
      <c r="A16" s="26" t="s">
        <v>534</v>
      </c>
      <c r="B16" s="27"/>
      <c r="C16" s="28"/>
      <c r="D16" s="28"/>
      <c r="E16" s="145"/>
      <c r="F16" s="188">
        <f>D17-E17</f>
        <v>6599453</v>
      </c>
    </row>
    <row r="17" spans="1:8" ht="21" x14ac:dyDescent="0.25">
      <c r="A17" s="29" t="s">
        <v>560</v>
      </c>
      <c r="B17" s="30" t="s">
        <v>533</v>
      </c>
      <c r="C17" s="31" t="s">
        <v>561</v>
      </c>
      <c r="D17" s="146">
        <f>D18+D20</f>
        <v>15302996</v>
      </c>
      <c r="E17" s="146">
        <f>E18+E20</f>
        <v>8703543</v>
      </c>
      <c r="F17" s="189"/>
      <c r="H17" s="97"/>
    </row>
    <row r="18" spans="1:8" ht="21" x14ac:dyDescent="0.25">
      <c r="A18" s="32" t="s">
        <v>562</v>
      </c>
      <c r="B18" s="33" t="s">
        <v>533</v>
      </c>
      <c r="C18" s="34" t="s">
        <v>563</v>
      </c>
      <c r="D18" s="146">
        <f>D19</f>
        <v>34000000</v>
      </c>
      <c r="E18" s="147">
        <f>E19</f>
        <v>24000000</v>
      </c>
      <c r="F18" s="35">
        <f>D18-E18</f>
        <v>10000000</v>
      </c>
      <c r="H18" s="97"/>
    </row>
    <row r="19" spans="1:8" ht="31.2" x14ac:dyDescent="0.25">
      <c r="A19" s="32" t="s">
        <v>564</v>
      </c>
      <c r="B19" s="33" t="s">
        <v>533</v>
      </c>
      <c r="C19" s="34" t="s">
        <v>565</v>
      </c>
      <c r="D19" s="146">
        <v>34000000</v>
      </c>
      <c r="E19" s="146">
        <v>24000000</v>
      </c>
      <c r="F19" s="35">
        <f>D19-E19</f>
        <v>10000000</v>
      </c>
    </row>
    <row r="20" spans="1:8" ht="21" x14ac:dyDescent="0.25">
      <c r="A20" s="32" t="s">
        <v>566</v>
      </c>
      <c r="B20" s="33" t="s">
        <v>533</v>
      </c>
      <c r="C20" s="34" t="s">
        <v>567</v>
      </c>
      <c r="D20" s="146">
        <f>D21</f>
        <v>-18697004</v>
      </c>
      <c r="E20" s="147">
        <f>E21</f>
        <v>-15296457</v>
      </c>
      <c r="F20" s="35">
        <f>D20-E20</f>
        <v>-3400547</v>
      </c>
    </row>
    <row r="21" spans="1:8" ht="21" x14ac:dyDescent="0.25">
      <c r="A21" s="32" t="s">
        <v>568</v>
      </c>
      <c r="B21" s="33" t="s">
        <v>533</v>
      </c>
      <c r="C21" s="34" t="s">
        <v>569</v>
      </c>
      <c r="D21" s="146">
        <v>-18697004</v>
      </c>
      <c r="E21" s="148">
        <v>-15296457</v>
      </c>
      <c r="F21" s="35">
        <f>D21-E21</f>
        <v>-3400547</v>
      </c>
    </row>
    <row r="22" spans="1:8" ht="13.2" x14ac:dyDescent="0.25">
      <c r="A22" s="36" t="s">
        <v>535</v>
      </c>
      <c r="B22" s="37" t="s">
        <v>536</v>
      </c>
      <c r="C22" s="38" t="s">
        <v>558</v>
      </c>
      <c r="D22" s="149" t="s">
        <v>40</v>
      </c>
      <c r="E22" s="150" t="s">
        <v>40</v>
      </c>
      <c r="F22" s="152" t="s">
        <v>40</v>
      </c>
    </row>
    <row r="23" spans="1:8" ht="13.2" x14ac:dyDescent="0.25">
      <c r="A23" s="32" t="s">
        <v>534</v>
      </c>
      <c r="B23" s="39"/>
      <c r="C23" s="40" t="s">
        <v>570</v>
      </c>
      <c r="D23" s="40" t="s">
        <v>570</v>
      </c>
      <c r="E23" s="40" t="s">
        <v>570</v>
      </c>
      <c r="F23" s="41" t="s">
        <v>570</v>
      </c>
    </row>
    <row r="24" spans="1:8" ht="12.75" customHeight="1" x14ac:dyDescent="0.25">
      <c r="A24" s="23" t="s">
        <v>571</v>
      </c>
      <c r="B24" s="24" t="s">
        <v>537</v>
      </c>
      <c r="C24" s="31" t="s">
        <v>572</v>
      </c>
      <c r="D24" s="143">
        <f>D25</f>
        <v>9815918.8300000429</v>
      </c>
      <c r="E24" s="151">
        <f>E25</f>
        <v>1168374.6100000143</v>
      </c>
      <c r="F24" s="42">
        <f>D25-E25</f>
        <v>8647544.2200000286</v>
      </c>
    </row>
    <row r="25" spans="1:8" ht="26.25" customHeight="1" x14ac:dyDescent="0.25">
      <c r="A25" s="29" t="s">
        <v>573</v>
      </c>
      <c r="B25" s="30" t="s">
        <v>537</v>
      </c>
      <c r="C25" s="31" t="s">
        <v>572</v>
      </c>
      <c r="D25" s="146">
        <f>D26+D30</f>
        <v>9815918.8300000429</v>
      </c>
      <c r="E25" s="148">
        <f>E26+E30</f>
        <v>1168374.6100000143</v>
      </c>
      <c r="F25" s="35">
        <f>D25-E25</f>
        <v>8647544.2200000286</v>
      </c>
    </row>
    <row r="26" spans="1:8" ht="12.75" customHeight="1" x14ac:dyDescent="0.25">
      <c r="A26" s="23" t="s">
        <v>538</v>
      </c>
      <c r="B26" s="24" t="s">
        <v>539</v>
      </c>
      <c r="C26" s="31" t="s">
        <v>574</v>
      </c>
      <c r="D26" s="143">
        <f>D27</f>
        <v>-878520919.86000001</v>
      </c>
      <c r="E26" s="151">
        <f>E27</f>
        <v>-718594057.17999995</v>
      </c>
      <c r="F26" s="43" t="s">
        <v>526</v>
      </c>
    </row>
    <row r="27" spans="1:8" ht="24.75" customHeight="1" x14ac:dyDescent="0.25">
      <c r="A27" s="32" t="s">
        <v>575</v>
      </c>
      <c r="B27" s="33" t="s">
        <v>539</v>
      </c>
      <c r="C27" s="34" t="s">
        <v>576</v>
      </c>
      <c r="D27" s="146">
        <v>-878520919.86000001</v>
      </c>
      <c r="E27" s="148">
        <v>-718594057.17999995</v>
      </c>
      <c r="F27" s="44" t="s">
        <v>526</v>
      </c>
    </row>
    <row r="28" spans="1:8" ht="27" customHeight="1" x14ac:dyDescent="0.25">
      <c r="A28" s="32" t="s">
        <v>577</v>
      </c>
      <c r="B28" s="33" t="s">
        <v>539</v>
      </c>
      <c r="C28" s="34" t="s">
        <v>578</v>
      </c>
      <c r="D28" s="146">
        <f>D27</f>
        <v>-878520919.86000001</v>
      </c>
      <c r="E28" s="148">
        <f>E27</f>
        <v>-718594057.17999995</v>
      </c>
      <c r="F28" s="44" t="s">
        <v>526</v>
      </c>
    </row>
    <row r="29" spans="1:8" ht="26.25" customHeight="1" x14ac:dyDescent="0.25">
      <c r="A29" s="32" t="s">
        <v>579</v>
      </c>
      <c r="B29" s="33" t="s">
        <v>539</v>
      </c>
      <c r="C29" s="34" t="s">
        <v>580</v>
      </c>
      <c r="D29" s="146">
        <f>D28</f>
        <v>-878520919.86000001</v>
      </c>
      <c r="E29" s="148">
        <f>E28</f>
        <v>-718594057.17999995</v>
      </c>
      <c r="F29" s="44" t="s">
        <v>526</v>
      </c>
    </row>
    <row r="30" spans="1:8" ht="12.75" customHeight="1" x14ac:dyDescent="0.25">
      <c r="A30" s="23" t="s">
        <v>540</v>
      </c>
      <c r="B30" s="24" t="s">
        <v>541</v>
      </c>
      <c r="C30" s="34" t="s">
        <v>581</v>
      </c>
      <c r="D30" s="143">
        <f>D31</f>
        <v>888336838.69000006</v>
      </c>
      <c r="E30" s="151">
        <f>E31</f>
        <v>719762431.78999996</v>
      </c>
      <c r="F30" s="43" t="s">
        <v>526</v>
      </c>
    </row>
    <row r="31" spans="1:8" ht="15" customHeight="1" x14ac:dyDescent="0.25">
      <c r="A31" s="32" t="s">
        <v>582</v>
      </c>
      <c r="B31" s="33" t="s">
        <v>541</v>
      </c>
      <c r="C31" s="34" t="s">
        <v>583</v>
      </c>
      <c r="D31" s="146">
        <v>888336838.69000006</v>
      </c>
      <c r="E31" s="148">
        <v>719762431.78999996</v>
      </c>
      <c r="F31" s="44" t="s">
        <v>526</v>
      </c>
    </row>
    <row r="32" spans="1:8" ht="27" customHeight="1" x14ac:dyDescent="0.25">
      <c r="A32" s="32" t="s">
        <v>584</v>
      </c>
      <c r="B32" s="33" t="s">
        <v>541</v>
      </c>
      <c r="C32" s="34" t="s">
        <v>585</v>
      </c>
      <c r="D32" s="146">
        <f>D31</f>
        <v>888336838.69000006</v>
      </c>
      <c r="E32" s="148">
        <f>E31</f>
        <v>719762431.78999996</v>
      </c>
      <c r="F32" s="44" t="s">
        <v>526</v>
      </c>
    </row>
    <row r="33" spans="1:6" ht="33.75" customHeight="1" thickBot="1" x14ac:dyDescent="0.3">
      <c r="A33" s="45" t="s">
        <v>586</v>
      </c>
      <c r="B33" s="46" t="s">
        <v>541</v>
      </c>
      <c r="C33" s="47" t="s">
        <v>587</v>
      </c>
      <c r="D33" s="164">
        <f>D32</f>
        <v>888336838.69000006</v>
      </c>
      <c r="E33" s="165">
        <f>E32</f>
        <v>719762431.78999996</v>
      </c>
      <c r="F33" s="48" t="s">
        <v>526</v>
      </c>
    </row>
    <row r="34" spans="1:6" ht="12.75" customHeight="1" x14ac:dyDescent="0.25">
      <c r="F34" s="50"/>
    </row>
    <row r="35" spans="1:6" ht="12.75" customHeight="1" x14ac:dyDescent="0.25">
      <c r="A35" s="97"/>
    </row>
    <row r="36" spans="1:6" ht="100.8" customHeight="1" x14ac:dyDescent="0.3">
      <c r="A36" s="63" t="s">
        <v>920</v>
      </c>
      <c r="B36" s="64"/>
      <c r="C36" s="65"/>
      <c r="D36" s="64"/>
      <c r="E36" s="66" t="s">
        <v>921</v>
      </c>
      <c r="F36" s="67"/>
    </row>
    <row r="37" spans="1:6" ht="19.2" customHeight="1" x14ac:dyDescent="0.3">
      <c r="A37" s="64"/>
      <c r="B37" s="64"/>
      <c r="C37" s="139" t="s">
        <v>588</v>
      </c>
      <c r="D37" s="64"/>
      <c r="E37" s="64" t="s">
        <v>589</v>
      </c>
      <c r="F37" s="64"/>
    </row>
    <row r="38" spans="1:6" ht="19.2" customHeight="1" x14ac:dyDescent="0.3">
      <c r="A38" s="64"/>
      <c r="B38" s="64"/>
      <c r="C38" s="139"/>
      <c r="D38" s="64"/>
      <c r="E38" s="64"/>
      <c r="F38" s="64"/>
    </row>
    <row r="39" spans="1:6" ht="18.600000000000001" customHeight="1" x14ac:dyDescent="0.3">
      <c r="A39" s="64" t="s">
        <v>902</v>
      </c>
      <c r="B39" s="64"/>
      <c r="C39" s="64"/>
      <c r="D39" s="64"/>
      <c r="E39" s="64"/>
      <c r="F39" s="64"/>
    </row>
    <row r="40" spans="1:6" ht="12.75" customHeight="1" x14ac:dyDescent="0.3">
      <c r="A40" s="64" t="s">
        <v>590</v>
      </c>
      <c r="B40" s="64"/>
      <c r="C40" s="65"/>
      <c r="D40" s="64"/>
      <c r="E40" s="66" t="s">
        <v>903</v>
      </c>
      <c r="F40" s="64"/>
    </row>
    <row r="41" spans="1:6" ht="12.75" customHeight="1" x14ac:dyDescent="0.3">
      <c r="A41" s="64"/>
      <c r="B41" s="64"/>
      <c r="C41" s="139" t="s">
        <v>588</v>
      </c>
      <c r="D41" s="64"/>
      <c r="E41" s="64" t="s">
        <v>589</v>
      </c>
      <c r="F41" s="64"/>
    </row>
    <row r="42" spans="1:6" ht="12.75" customHeight="1" x14ac:dyDescent="0.3">
      <c r="A42" s="64"/>
      <c r="B42" s="64"/>
      <c r="C42" s="64"/>
      <c r="D42" s="64"/>
      <c r="E42" s="64"/>
      <c r="F42" s="64"/>
    </row>
    <row r="43" spans="1:6" ht="25.95" customHeight="1" x14ac:dyDescent="0.3">
      <c r="A43" s="68" t="s">
        <v>800</v>
      </c>
      <c r="B43" s="64"/>
      <c r="C43" s="65"/>
      <c r="D43" s="64"/>
      <c r="E43" s="66" t="s">
        <v>801</v>
      </c>
      <c r="F43" s="64"/>
    </row>
    <row r="44" spans="1:6" ht="12.75" customHeight="1" x14ac:dyDescent="0.3">
      <c r="A44" s="64"/>
      <c r="B44" s="64"/>
      <c r="C44" s="139" t="s">
        <v>588</v>
      </c>
      <c r="D44" s="64"/>
      <c r="E44" s="64" t="s">
        <v>589</v>
      </c>
      <c r="F44" s="64"/>
    </row>
    <row r="47" spans="1:6" ht="12.75" customHeight="1" x14ac:dyDescent="0.25">
      <c r="A47" s="51" t="s">
        <v>922</v>
      </c>
    </row>
  </sheetData>
  <mergeCells count="10">
    <mergeCell ref="F16:F17"/>
    <mergeCell ref="A1:F1"/>
    <mergeCell ref="A2:F2"/>
    <mergeCell ref="A5:A11"/>
    <mergeCell ref="B5:B11"/>
    <mergeCell ref="C5:C11"/>
    <mergeCell ref="D5:D11"/>
    <mergeCell ref="E5:E11"/>
    <mergeCell ref="F5:F11"/>
    <mergeCell ref="F14:F15"/>
  </mergeCells>
  <conditionalFormatting sqref="E101:F101">
    <cfRule type="cellIs" priority="23" stopIfTrue="1" operator="equal">
      <formula>0</formula>
    </cfRule>
  </conditionalFormatting>
  <conditionalFormatting sqref="F34">
    <cfRule type="cellIs" dxfId="17" priority="19" stopIfTrue="1" operator="equal">
      <formula>0</formula>
    </cfRule>
  </conditionalFormatting>
  <conditionalFormatting sqref="F32">
    <cfRule type="cellIs" dxfId="16" priority="1" stopIfTrue="1" operator="equal">
      <formula>0</formula>
    </cfRule>
  </conditionalFormatting>
  <conditionalFormatting sqref="F33">
    <cfRule type="cellIs" dxfId="15" priority="3" stopIfTrue="1" operator="equal">
      <formula>0</formula>
    </cfRule>
  </conditionalFormatting>
  <conditionalFormatting sqref="F29:F30">
    <cfRule type="cellIs" dxfId="14" priority="2" stopIfTrue="1" operator="equal">
      <formula>0</formula>
    </cfRule>
  </conditionalFormatting>
  <conditionalFormatting sqref="E22:F22">
    <cfRule type="cellIs" dxfId="13" priority="13" stopIfTrue="1" operator="equal">
      <formula>0</formula>
    </cfRule>
  </conditionalFormatting>
  <conditionalFormatting sqref="F24">
    <cfRule type="cellIs" dxfId="12" priority="12" stopIfTrue="1" operator="equal">
      <formula>0</formula>
    </cfRule>
  </conditionalFormatting>
  <conditionalFormatting sqref="E24">
    <cfRule type="cellIs" dxfId="11" priority="11" stopIfTrue="1" operator="equal">
      <formula>0</formula>
    </cfRule>
  </conditionalFormatting>
  <conditionalFormatting sqref="E25:F25 F14 F16">
    <cfRule type="cellIs" dxfId="10" priority="10" stopIfTrue="1" operator="equal">
      <formula>0</formula>
    </cfRule>
  </conditionalFormatting>
  <conditionalFormatting sqref="E26">
    <cfRule type="cellIs" dxfId="9" priority="9" stopIfTrue="1" operator="equal">
      <formula>0</formula>
    </cfRule>
  </conditionalFormatting>
  <conditionalFormatting sqref="E27">
    <cfRule type="cellIs" dxfId="8" priority="8" stopIfTrue="1" operator="equal">
      <formula>0</formula>
    </cfRule>
  </conditionalFormatting>
  <conditionalFormatting sqref="E28">
    <cfRule type="cellIs" dxfId="7" priority="7" stopIfTrue="1" operator="equal">
      <formula>0</formula>
    </cfRule>
  </conditionalFormatting>
  <conditionalFormatting sqref="F26:F27">
    <cfRule type="cellIs" dxfId="6" priority="6" stopIfTrue="1" operator="equal">
      <formula>0</formula>
    </cfRule>
  </conditionalFormatting>
  <conditionalFormatting sqref="F28">
    <cfRule type="cellIs" dxfId="5" priority="5" stopIfTrue="1" operator="equal">
      <formula>0</formula>
    </cfRule>
  </conditionalFormatting>
  <conditionalFormatting sqref="F31">
    <cfRule type="cellIs" dxfId="4" priority="4" stopIfTrue="1" operator="equal">
      <formula>0</formula>
    </cfRule>
  </conditionalFormatting>
  <conditionalFormatting sqref="F13">
    <cfRule type="cellIs" dxfId="3" priority="18" stopIfTrue="1" operator="equal">
      <formula>0</formula>
    </cfRule>
  </conditionalFormatting>
  <conditionalFormatting sqref="E18:F18 F19">
    <cfRule type="cellIs" dxfId="2" priority="17" stopIfTrue="1" operator="equal">
      <formula>0</formula>
    </cfRule>
  </conditionalFormatting>
  <conditionalFormatting sqref="E20:F20 F21">
    <cfRule type="cellIs" dxfId="1" priority="15" stopIfTrue="1" operator="equal">
      <formula>0</formula>
    </cfRule>
  </conditionalFormatting>
  <conditionalFormatting sqref="E21">
    <cfRule type="cellIs" dxfId="0" priority="14" stopIfTrue="1" operator="equal">
      <formula>0</formula>
    </cfRule>
  </conditionalFormatting>
  <pageMargins left="0.78740157480314965" right="0.78740157480314965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542</v>
      </c>
      <c r="B1" t="s">
        <v>27</v>
      </c>
    </row>
    <row r="2" spans="1:2" x14ac:dyDescent="0.25">
      <c r="A2" t="s">
        <v>543</v>
      </c>
      <c r="B2" t="s">
        <v>544</v>
      </c>
    </row>
    <row r="3" spans="1:2" x14ac:dyDescent="0.25">
      <c r="A3" t="s">
        <v>545</v>
      </c>
      <c r="B3" t="s">
        <v>5</v>
      </c>
    </row>
    <row r="4" spans="1:2" x14ac:dyDescent="0.25">
      <c r="A4" t="s">
        <v>546</v>
      </c>
      <c r="B4" t="s">
        <v>547</v>
      </c>
    </row>
    <row r="5" spans="1:2" x14ac:dyDescent="0.25">
      <c r="A5" t="s">
        <v>548</v>
      </c>
      <c r="B5" t="s">
        <v>549</v>
      </c>
    </row>
    <row r="6" spans="1:2" x14ac:dyDescent="0.25">
      <c r="A6" t="s">
        <v>550</v>
      </c>
      <c r="B6" t="s">
        <v>551</v>
      </c>
    </row>
    <row r="7" spans="1:2" x14ac:dyDescent="0.25">
      <c r="A7" t="s">
        <v>552</v>
      </c>
      <c r="B7" t="s">
        <v>551</v>
      </c>
    </row>
    <row r="8" spans="1:2" x14ac:dyDescent="0.25">
      <c r="A8" t="s">
        <v>553</v>
      </c>
      <c r="B8" t="s">
        <v>554</v>
      </c>
    </row>
    <row r="9" spans="1:2" x14ac:dyDescent="0.25">
      <c r="A9" t="s">
        <v>555</v>
      </c>
      <c r="B9" t="s">
        <v>556</v>
      </c>
    </row>
    <row r="10" spans="1:2" x14ac:dyDescent="0.25">
      <c r="A10" t="s">
        <v>557</v>
      </c>
      <c r="B10" t="s">
        <v>27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31</vt:i4>
      </vt:variant>
    </vt:vector>
  </HeadingPairs>
  <TitlesOfParts>
    <vt:vector size="35" baseType="lpstr">
      <vt:lpstr>Доходы+</vt:lpstr>
      <vt:lpstr>Расходы+</vt:lpstr>
      <vt:lpstr>Источники+</vt:lpstr>
      <vt:lpstr>_params</vt:lpstr>
      <vt:lpstr>'Доходы+'!APPT</vt:lpstr>
      <vt:lpstr>'Источники+'!APPT</vt:lpstr>
      <vt:lpstr>'Расходы+'!APPT</vt:lpstr>
      <vt:lpstr>'Доходы+'!FILE_NAME</vt:lpstr>
      <vt:lpstr>'Доходы+'!FIO</vt:lpstr>
      <vt:lpstr>'Расходы+'!FIO</vt:lpstr>
      <vt:lpstr>'Доходы+'!FORM_CODE</vt:lpstr>
      <vt:lpstr>'Доходы+'!LAST_CELL</vt:lpstr>
      <vt:lpstr>'Источники+'!LAST_CELL</vt:lpstr>
      <vt:lpstr>'Доходы+'!PARAMS</vt:lpstr>
      <vt:lpstr>'Доходы+'!PERIOD</vt:lpstr>
      <vt:lpstr>'Доходы+'!RANGE_NAMES</vt:lpstr>
      <vt:lpstr>'Доходы+'!RBEGIN_1</vt:lpstr>
      <vt:lpstr>'Источники+'!RBEGIN_1</vt:lpstr>
      <vt:lpstr>'Расходы+'!RBEGIN_1</vt:lpstr>
      <vt:lpstr>'Доходы+'!REG_DATE</vt:lpstr>
      <vt:lpstr>'Доходы+'!REND_1</vt:lpstr>
      <vt:lpstr>'Источники+'!REND_1</vt:lpstr>
      <vt:lpstr>'Расходы+'!REND_1</vt:lpstr>
      <vt:lpstr>'Источники+'!S_520</vt:lpstr>
      <vt:lpstr>'Источники+'!S_620</vt:lpstr>
      <vt:lpstr>'Источники+'!S_700</vt:lpstr>
      <vt:lpstr>'Источники+'!S_700A</vt:lpstr>
      <vt:lpstr>'Доходы+'!SIGN</vt:lpstr>
      <vt:lpstr>'Источники+'!SIGN</vt:lpstr>
      <vt:lpstr>'Расходы+'!SIGN</vt:lpstr>
      <vt:lpstr>'Доходы+'!SRC_CODE</vt:lpstr>
      <vt:lpstr>'Доходы+'!SRC_KIND</vt:lpstr>
      <vt:lpstr>'Доходы+'!Область_печати</vt:lpstr>
      <vt:lpstr>'Источники+'!Область_печати</vt:lpstr>
      <vt:lpstr>'Расходы+'!Область_печати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Рамошина Виктория Викторовна</dc:creator>
  <dc:description>POI HSSF rep:2.47.0.110</dc:description>
  <cp:lastModifiedBy>Приходько Елена Юрьевна</cp:lastModifiedBy>
  <cp:lastPrinted>2020-11-24T05:59:24Z</cp:lastPrinted>
  <dcterms:created xsi:type="dcterms:W3CDTF">2019-02-22T07:57:33Z</dcterms:created>
  <dcterms:modified xsi:type="dcterms:W3CDTF">2020-11-24T06:02:55Z</dcterms:modified>
</cp:coreProperties>
</file>