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28" yWindow="36" windowWidth="11412" windowHeight="9480"/>
  </bookViews>
  <sheets>
    <sheet name="Доходы+" sheetId="1" r:id="rId1"/>
    <sheet name="Расходы+" sheetId="2" r:id="rId2"/>
    <sheet name="Источники+" sheetId="5" r:id="rId3"/>
    <sheet name="_params" sheetId="4" state="hidden" r:id="rId4"/>
  </sheets>
  <definedNames>
    <definedName name="APPT" localSheetId="0">'Доходы+'!$A$39</definedName>
    <definedName name="APPT" localSheetId="2">'Источники+'!$A$25</definedName>
    <definedName name="APPT" localSheetId="1">'Расходы+'!$A$21</definedName>
    <definedName name="FILE_NAME" localSheetId="0">'Доходы+'!$H$17</definedName>
    <definedName name="FIO" localSheetId="0">'Доходы+'!$D$39</definedName>
    <definedName name="FIO" localSheetId="1">'Расходы+'!$D$21</definedName>
    <definedName name="FORM_CODE" localSheetId="0">'Доходы+'!$H$19</definedName>
    <definedName name="LAST_CELL" localSheetId="0">'Доходы+'!$F$230</definedName>
    <definedName name="LAST_CELL" localSheetId="2">'Источники+'!$F$23</definedName>
    <definedName name="LAST_CELL" localSheetId="1">'Расходы+'!#REF!</definedName>
    <definedName name="PARAMS" localSheetId="0">'Доходы+'!$H$15</definedName>
    <definedName name="PERIOD" localSheetId="0">'Доходы+'!$H$20</definedName>
    <definedName name="RANGE_NAMES" localSheetId="0">'Доходы+'!$H$23</definedName>
    <definedName name="RBEGIN_1" localSheetId="0">'Доходы+'!$A$33</definedName>
    <definedName name="RBEGIN_1" localSheetId="2">'Источники+'!$A$12</definedName>
    <definedName name="RBEGIN_1" localSheetId="1">'Расходы+'!$A$13</definedName>
    <definedName name="REG_DATE" localSheetId="0">'Доходы+'!$H$18</definedName>
    <definedName name="REND_1" localSheetId="0">'Доходы+'!$A$230</definedName>
    <definedName name="REND_1" localSheetId="2">'Источники+'!$A$23</definedName>
    <definedName name="REND_1" localSheetId="1">'Расходы+'!$A$378</definedName>
    <definedName name="S_520" localSheetId="2">'Источники+'!$A$14</definedName>
    <definedName name="S_620" localSheetId="2">'Источники+'!$A$16</definedName>
    <definedName name="S_700" localSheetId="2">'Источники+'!$A$18</definedName>
    <definedName name="S_700A" localSheetId="2">'Источники+'!$A$19</definedName>
    <definedName name="SIGN" localSheetId="0">'Доходы+'!$A$37:$D$40</definedName>
    <definedName name="SIGN" localSheetId="2">'Источники+'!$A$25:$D$26</definedName>
    <definedName name="SIGN" localSheetId="1">'Расходы+'!$A$20:$D$22</definedName>
    <definedName name="SRC_CODE" localSheetId="0">'Доходы+'!$H$22</definedName>
    <definedName name="SRC_KIND" localSheetId="0">'Доходы+'!$H$21</definedName>
    <definedName name="_xlnm.Print_Area" localSheetId="0">'Доходы+'!$A$1:$F$232</definedName>
    <definedName name="_xlnm.Print_Area" localSheetId="2">'Источники+'!$A$1:$F$49</definedName>
    <definedName name="_xlnm.Print_Area" localSheetId="1">'Расходы+'!$A$1:$F$378</definedName>
  </definedNames>
  <calcPr calcId="145621"/>
</workbook>
</file>

<file path=xl/calcChain.xml><?xml version="1.0" encoding="utf-8"?>
<calcChain xmlns="http://schemas.openxmlformats.org/spreadsheetml/2006/main">
  <c r="D279" i="2" l="1"/>
  <c r="E224" i="2"/>
  <c r="D224" i="2"/>
  <c r="E214" i="2"/>
  <c r="D214" i="2"/>
  <c r="D213" i="2"/>
  <c r="E115" i="2"/>
  <c r="E27" i="2"/>
  <c r="D27" i="2"/>
  <c r="D139" i="2"/>
  <c r="E330" i="2" l="1"/>
  <c r="E85" i="1"/>
  <c r="E160" i="1"/>
  <c r="E159" i="1" s="1"/>
  <c r="E162" i="1"/>
  <c r="E139" i="1"/>
  <c r="E154" i="1"/>
  <c r="E200" i="1" l="1"/>
  <c r="E202" i="1"/>
  <c r="E208" i="1"/>
  <c r="E216" i="1"/>
  <c r="E221" i="1"/>
  <c r="E228" i="1"/>
  <c r="E225" i="1" s="1"/>
  <c r="E224" i="1" s="1"/>
  <c r="E39" i="2" l="1"/>
  <c r="D39" i="2"/>
  <c r="E85" i="2"/>
  <c r="E86" i="2"/>
  <c r="E140" i="2"/>
  <c r="E141" i="2"/>
  <c r="E142" i="2"/>
  <c r="E158" i="2"/>
  <c r="E147" i="1" l="1"/>
  <c r="E145" i="1"/>
  <c r="E152" i="1"/>
  <c r="E119" i="1"/>
  <c r="E38" i="1" l="1"/>
  <c r="E157" i="1"/>
  <c r="E56" i="1" l="1"/>
  <c r="E103" i="1"/>
  <c r="F104" i="1"/>
  <c r="E106" i="1"/>
  <c r="E117" i="1"/>
  <c r="E118" i="1" s="1"/>
  <c r="E133" i="1"/>
  <c r="E132" i="1" s="1"/>
  <c r="E131" i="1" s="1"/>
  <c r="E141" i="1"/>
  <c r="E137" i="1"/>
  <c r="E136" i="1" s="1"/>
  <c r="E187" i="1" l="1"/>
  <c r="E194" i="1"/>
  <c r="E196" i="1"/>
  <c r="E223" i="2" l="1"/>
  <c r="E213" i="2"/>
  <c r="E212" i="2" s="1"/>
  <c r="D212" i="2"/>
  <c r="E177" i="2"/>
  <c r="D177" i="2"/>
  <c r="D176" i="2"/>
  <c r="E170" i="2"/>
  <c r="E138" i="2"/>
  <c r="D138" i="2"/>
  <c r="D137" i="2"/>
  <c r="E139" i="2"/>
  <c r="D136" i="2"/>
  <c r="E28" i="2"/>
  <c r="D28" i="2"/>
  <c r="D86" i="2"/>
  <c r="D85" i="2"/>
  <c r="E46" i="2"/>
  <c r="E51" i="2"/>
  <c r="E50" i="2" s="1"/>
  <c r="E114" i="2"/>
  <c r="E113" i="2" s="1"/>
  <c r="D161" i="2"/>
  <c r="D162" i="2"/>
  <c r="E162" i="2"/>
  <c r="E161" i="2" s="1"/>
  <c r="E180" i="2"/>
  <c r="E179" i="2" s="1"/>
  <c r="E194" i="2"/>
  <c r="E193" i="2" s="1"/>
  <c r="D194" i="2"/>
  <c r="D193" i="2" s="1"/>
  <c r="D271" i="2" l="1"/>
  <c r="E271" i="2"/>
  <c r="D268" i="2"/>
  <c r="E268" i="2"/>
  <c r="E267" i="2" s="1"/>
  <c r="E266" i="2" s="1"/>
  <c r="E280" i="2"/>
  <c r="E286" i="2"/>
  <c r="E285" i="2" s="1"/>
  <c r="E289" i="2" l="1"/>
  <c r="D289" i="2"/>
  <c r="F300" i="2"/>
  <c r="E299" i="2"/>
  <c r="E298" i="2" s="1"/>
  <c r="E294" i="2" s="1"/>
  <c r="D299" i="2"/>
  <c r="F299" i="2" l="1"/>
  <c r="D298" i="2"/>
  <c r="F298" i="2" s="1"/>
  <c r="E313" i="2" l="1"/>
  <c r="E304" i="2"/>
  <c r="E303" i="2" s="1"/>
  <c r="E335" i="2"/>
  <c r="E334" i="2" s="1"/>
  <c r="E350" i="2"/>
  <c r="E349" i="2" s="1"/>
  <c r="E18" i="5"/>
  <c r="E71" i="1" l="1"/>
  <c r="E70" i="1" s="1"/>
  <c r="E89" i="1"/>
  <c r="E97" i="1"/>
  <c r="E99" i="1"/>
  <c r="E101" i="1"/>
  <c r="E173" i="1"/>
  <c r="E135" i="1" s="1"/>
  <c r="E192" i="1"/>
  <c r="E217" i="1"/>
  <c r="E38" i="2" l="1"/>
  <c r="E98" i="2"/>
  <c r="D98" i="2"/>
  <c r="E131" i="2"/>
  <c r="E132" i="2"/>
  <c r="E135" i="2"/>
  <c r="E134" i="2" s="1"/>
  <c r="E133" i="2" s="1"/>
  <c r="E256" i="2"/>
  <c r="E255" i="2" s="1"/>
  <c r="E292" i="2"/>
  <c r="E279" i="2" s="1"/>
  <c r="F293" i="2"/>
  <c r="F19" i="5" l="1"/>
  <c r="E42" i="2" l="1"/>
  <c r="E122" i="2"/>
  <c r="E121" i="2" s="1"/>
  <c r="E150" i="2"/>
  <c r="E157" i="2"/>
  <c r="E178" i="2"/>
  <c r="E315" i="2"/>
  <c r="E316" i="2"/>
  <c r="E317" i="2"/>
  <c r="E318" i="2"/>
  <c r="E319" i="2"/>
  <c r="E320" i="2"/>
  <c r="E149" i="2" l="1"/>
  <c r="E37" i="1"/>
  <c r="E36" i="1" s="1"/>
  <c r="E49" i="1"/>
  <c r="E48" i="1" s="1"/>
  <c r="E61" i="1"/>
  <c r="E65" i="1"/>
  <c r="E73" i="1"/>
  <c r="E77" i="1"/>
  <c r="E81" i="1"/>
  <c r="E93" i="1"/>
  <c r="E88" i="1" s="1"/>
  <c r="E96" i="1"/>
  <c r="E109" i="1"/>
  <c r="E108" i="1" s="1"/>
  <c r="E112" i="1"/>
  <c r="E111" i="1" s="1"/>
  <c r="E122" i="1"/>
  <c r="E121" i="1" s="1"/>
  <c r="E116" i="1" s="1"/>
  <c r="E126" i="1"/>
  <c r="E125" i="1" s="1"/>
  <c r="E129" i="1"/>
  <c r="E128" i="1" s="1"/>
  <c r="F18" i="5"/>
  <c r="E95" i="1" l="1"/>
  <c r="E124" i="1"/>
  <c r="E80" i="1"/>
  <c r="E76" i="1" s="1"/>
  <c r="E148" i="2"/>
  <c r="E55" i="1"/>
  <c r="E54" i="1" s="1"/>
  <c r="E204" i="1"/>
  <c r="E191" i="1" s="1"/>
  <c r="E211" i="1"/>
  <c r="E213" i="1"/>
  <c r="E207" i="1" l="1"/>
  <c r="E35" i="1"/>
  <c r="E359" i="2"/>
  <c r="D359" i="2"/>
  <c r="E217" i="2"/>
  <c r="E218" i="2"/>
  <c r="E211" i="2"/>
  <c r="E173" i="2"/>
  <c r="E172" i="2" s="1"/>
  <c r="D36" i="2"/>
  <c r="F196" i="1"/>
  <c r="E187" i="2" l="1"/>
  <c r="E186" i="2" s="1"/>
  <c r="E171" i="2" s="1"/>
  <c r="E111" i="2"/>
  <c r="F159" i="2"/>
  <c r="E183" i="1"/>
  <c r="E185" i="1"/>
  <c r="E220" i="1"/>
  <c r="E219" i="1" s="1"/>
  <c r="E182" i="1" l="1"/>
  <c r="F229" i="1"/>
  <c r="F116" i="1"/>
  <c r="F58" i="1"/>
  <c r="E181" i="1" l="1"/>
  <c r="E180" i="1" s="1"/>
  <c r="E33" i="1" s="1"/>
  <c r="F33" i="1" s="1"/>
  <c r="E20" i="5"/>
  <c r="E17" i="5" s="1"/>
  <c r="F16" i="5" s="1"/>
  <c r="F21" i="5"/>
  <c r="F20" i="5" l="1"/>
  <c r="D38" i="2"/>
  <c r="E37" i="2"/>
  <c r="D37" i="2"/>
  <c r="E36" i="2"/>
  <c r="E35" i="2"/>
  <c r="D35" i="2"/>
  <c r="E33" i="2"/>
  <c r="E32" i="2" s="1"/>
  <c r="D33" i="2"/>
  <c r="E30" i="2"/>
  <c r="E29" i="2" s="1"/>
  <c r="D30" i="2"/>
  <c r="D29" i="2" s="1"/>
  <c r="E24" i="2"/>
  <c r="D24" i="2"/>
  <c r="E23" i="2"/>
  <c r="D23" i="2"/>
  <c r="E22" i="2"/>
  <c r="D22" i="2"/>
  <c r="D34" i="2" l="1"/>
  <c r="E34" i="2"/>
  <c r="E31" i="2" s="1"/>
  <c r="E20" i="2"/>
  <c r="D20" i="2"/>
  <c r="E19" i="2"/>
  <c r="D19" i="2"/>
  <c r="E18" i="2"/>
  <c r="D18" i="2"/>
  <c r="E17" i="2" l="1"/>
  <c r="D17" i="2"/>
  <c r="E112" i="2"/>
  <c r="E314" i="2" l="1"/>
  <c r="E310" i="2"/>
  <c r="E309" i="2" s="1"/>
  <c r="E307" i="2"/>
  <c r="E272" i="2"/>
  <c r="E273" i="2"/>
  <c r="E274" i="2"/>
  <c r="D274" i="2"/>
  <c r="F274" i="2" l="1"/>
  <c r="D211" i="2"/>
  <c r="D312" i="2"/>
  <c r="D370" i="2"/>
  <c r="D369" i="2" s="1"/>
  <c r="E370" i="2"/>
  <c r="E369" i="2" s="1"/>
  <c r="E347" i="2"/>
  <c r="D347" i="2"/>
  <c r="E323" i="2"/>
  <c r="E322" i="2" s="1"/>
  <c r="E321" i="2" s="1"/>
  <c r="F287" i="2"/>
  <c r="D286" i="2"/>
  <c r="E283" i="2"/>
  <c r="D283" i="2"/>
  <c r="E262" i="2"/>
  <c r="E261" i="2" s="1"/>
  <c r="D262" i="2"/>
  <c r="F264" i="2"/>
  <c r="E259" i="2"/>
  <c r="E252" i="2"/>
  <c r="E251" i="2" s="1"/>
  <c r="E242" i="2"/>
  <c r="E241" i="2" s="1"/>
  <c r="E165" i="2"/>
  <c r="E154" i="2"/>
  <c r="D131" i="2"/>
  <c r="D146" i="2"/>
  <c r="D145" i="2" s="1"/>
  <c r="E126" i="2"/>
  <c r="E125" i="2" s="1"/>
  <c r="E124" i="2" s="1"/>
  <c r="E104" i="2"/>
  <c r="E103" i="2" s="1"/>
  <c r="D104" i="2"/>
  <c r="F107" i="2"/>
  <c r="E77" i="2"/>
  <c r="E66" i="2"/>
  <c r="E137" i="2" l="1"/>
  <c r="E136" i="2" s="1"/>
  <c r="E240" i="2"/>
  <c r="D282" i="2"/>
  <c r="D269" i="2" s="1"/>
  <c r="D270" i="2"/>
  <c r="E282" i="2"/>
  <c r="E270" i="2"/>
  <c r="E258" i="2"/>
  <c r="E219" i="2"/>
  <c r="E164" i="2"/>
  <c r="E156" i="2" s="1"/>
  <c r="E146" i="2"/>
  <c r="E145" i="2" s="1"/>
  <c r="E144" i="2" s="1"/>
  <c r="E153" i="2"/>
  <c r="D285" i="2"/>
  <c r="D273" i="2"/>
  <c r="F273" i="2" s="1"/>
  <c r="F147" i="2"/>
  <c r="F286" i="2"/>
  <c r="D144" i="2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7" i="1"/>
  <c r="F66" i="1"/>
  <c r="F67" i="1"/>
  <c r="F74" i="1"/>
  <c r="F75" i="1"/>
  <c r="F76" i="1"/>
  <c r="F78" i="1"/>
  <c r="F79" i="1"/>
  <c r="F82" i="1"/>
  <c r="F83" i="1"/>
  <c r="F84" i="1"/>
  <c r="F86" i="1"/>
  <c r="F87" i="1"/>
  <c r="F88" i="1"/>
  <c r="F90" i="1"/>
  <c r="F95" i="1"/>
  <c r="F98" i="1"/>
  <c r="F100" i="1"/>
  <c r="F102" i="1"/>
  <c r="F111" i="1"/>
  <c r="F113" i="1"/>
  <c r="F123" i="1"/>
  <c r="F127" i="1"/>
  <c r="F130" i="1"/>
  <c r="F138" i="1"/>
  <c r="F157" i="1"/>
  <c r="F158" i="1"/>
  <c r="F56" i="1"/>
  <c r="F65" i="1"/>
  <c r="F73" i="1"/>
  <c r="F77" i="1"/>
  <c r="F80" i="1"/>
  <c r="F85" i="1"/>
  <c r="F89" i="1"/>
  <c r="F97" i="1"/>
  <c r="F99" i="1"/>
  <c r="F101" i="1"/>
  <c r="F112" i="1"/>
  <c r="F122" i="1"/>
  <c r="F126" i="1"/>
  <c r="F129" i="1"/>
  <c r="F137" i="1"/>
  <c r="F154" i="1"/>
  <c r="E269" i="2" l="1"/>
  <c r="E129" i="2"/>
  <c r="E128" i="2" s="1"/>
  <c r="E130" i="2"/>
  <c r="F145" i="2"/>
  <c r="F144" i="2"/>
  <c r="F146" i="2"/>
  <c r="E152" i="2"/>
  <c r="F285" i="2"/>
  <c r="D272" i="2"/>
  <c r="F272" i="2" s="1"/>
  <c r="F181" i="1"/>
  <c r="F180" i="1"/>
  <c r="F109" i="1" l="1"/>
  <c r="F110" i="1"/>
  <c r="F135" i="1"/>
  <c r="F124" i="1"/>
  <c r="F29" i="2" l="1"/>
  <c r="F43" i="2"/>
  <c r="F44" i="2"/>
  <c r="F45" i="2"/>
  <c r="F49" i="2"/>
  <c r="F50" i="2"/>
  <c r="F51" i="2"/>
  <c r="F52" i="2"/>
  <c r="F56" i="2"/>
  <c r="F57" i="2"/>
  <c r="F58" i="2"/>
  <c r="F61" i="2"/>
  <c r="F62" i="2"/>
  <c r="F65" i="2"/>
  <c r="F67" i="2"/>
  <c r="F68" i="2"/>
  <c r="F69" i="2"/>
  <c r="F73" i="2"/>
  <c r="F74" i="2"/>
  <c r="F75" i="2"/>
  <c r="F78" i="2"/>
  <c r="F79" i="2"/>
  <c r="F82" i="2"/>
  <c r="F83" i="2"/>
  <c r="F84" i="2"/>
  <c r="F85" i="2"/>
  <c r="F86" i="2"/>
  <c r="F87" i="2"/>
  <c r="F90" i="2"/>
  <c r="F94" i="2"/>
  <c r="F95" i="2"/>
  <c r="F96" i="2"/>
  <c r="F99" i="2"/>
  <c r="F100" i="2"/>
  <c r="F102" i="2"/>
  <c r="F105" i="2"/>
  <c r="F106" i="2"/>
  <c r="F119" i="2"/>
  <c r="F120" i="2"/>
  <c r="F123" i="2"/>
  <c r="F127" i="2"/>
  <c r="F133" i="2"/>
  <c r="F143" i="2"/>
  <c r="F151" i="2"/>
  <c r="F155" i="2"/>
  <c r="F160" i="2"/>
  <c r="F161" i="2"/>
  <c r="F162" i="2"/>
  <c r="F163" i="2"/>
  <c r="F166" i="2"/>
  <c r="F181" i="2"/>
  <c r="F185" i="2"/>
  <c r="F188" i="2"/>
  <c r="F192" i="2"/>
  <c r="F199" i="2"/>
  <c r="F200" i="2"/>
  <c r="F228" i="2"/>
  <c r="F229" i="2"/>
  <c r="F233" i="2"/>
  <c r="F234" i="2"/>
  <c r="F238" i="2"/>
  <c r="F239" i="2"/>
  <c r="F243" i="2"/>
  <c r="F247" i="2"/>
  <c r="F248" i="2"/>
  <c r="F249" i="2"/>
  <c r="F250" i="2"/>
  <c r="F253" i="2"/>
  <c r="F254" i="2"/>
  <c r="F257" i="2"/>
  <c r="F260" i="2"/>
  <c r="F263" i="2"/>
  <c r="F282" i="2"/>
  <c r="F283" i="2"/>
  <c r="F284" i="2"/>
  <c r="F290" i="2"/>
  <c r="F291" i="2"/>
  <c r="F297" i="2"/>
  <c r="F324" i="2"/>
  <c r="F328" i="2"/>
  <c r="F329" i="2"/>
  <c r="F333" i="2"/>
  <c r="F336" i="2"/>
  <c r="F339" i="2"/>
  <c r="F346" i="2"/>
  <c r="F348" i="2"/>
  <c r="F351" i="2"/>
  <c r="F363" i="2"/>
  <c r="F367" i="2"/>
  <c r="F368" i="2"/>
  <c r="F369" i="2"/>
  <c r="F370" i="2"/>
  <c r="F371" i="2"/>
  <c r="F377" i="2"/>
  <c r="F30" i="2"/>
  <c r="E97" i="2"/>
  <c r="D93" i="2"/>
  <c r="D92" i="2" s="1"/>
  <c r="F20" i="2"/>
  <c r="F23" i="2"/>
  <c r="F35" i="2"/>
  <c r="F38" i="2"/>
  <c r="F131" i="2"/>
  <c r="D132" i="2"/>
  <c r="F132" i="2" s="1"/>
  <c r="D135" i="2"/>
  <c r="F135" i="2" s="1"/>
  <c r="F138" i="2"/>
  <c r="F139" i="2"/>
  <c r="D170" i="2"/>
  <c r="D173" i="2"/>
  <c r="E176" i="2"/>
  <c r="E204" i="2"/>
  <c r="D204" i="2"/>
  <c r="E205" i="2"/>
  <c r="D205" i="2"/>
  <c r="E206" i="2"/>
  <c r="D206" i="2"/>
  <c r="E207" i="2"/>
  <c r="D207" i="2"/>
  <c r="D111" i="2"/>
  <c r="D112" i="2"/>
  <c r="F112" i="2" s="1"/>
  <c r="D115" i="2"/>
  <c r="F115" i="2" s="1"/>
  <c r="E210" i="2"/>
  <c r="D210" i="2"/>
  <c r="F211" i="2"/>
  <c r="D217" i="2"/>
  <c r="D218" i="2"/>
  <c r="E220" i="2"/>
  <c r="D220" i="2"/>
  <c r="E221" i="2"/>
  <c r="E222" i="2"/>
  <c r="D223" i="2"/>
  <c r="D267" i="2"/>
  <c r="D266" i="2" s="1"/>
  <c r="E277" i="2"/>
  <c r="D277" i="2"/>
  <c r="E278" i="2"/>
  <c r="D278" i="2"/>
  <c r="D280" i="2"/>
  <c r="F280" i="2" s="1"/>
  <c r="E198" i="2"/>
  <c r="E197" i="2" s="1"/>
  <c r="E196" i="2" s="1"/>
  <c r="D198" i="2"/>
  <c r="D191" i="2"/>
  <c r="E191" i="2"/>
  <c r="D187" i="2"/>
  <c r="E184" i="2"/>
  <c r="E183" i="2" s="1"/>
  <c r="E182" i="2" s="1"/>
  <c r="D184" i="2"/>
  <c r="D183" i="2" s="1"/>
  <c r="D180" i="2"/>
  <c r="D179" i="2" s="1"/>
  <c r="D178" i="2" s="1"/>
  <c r="F178" i="2" s="1"/>
  <c r="D165" i="2"/>
  <c r="D158" i="2"/>
  <c r="D154" i="2"/>
  <c r="D150" i="2"/>
  <c r="D149" i="2" s="1"/>
  <c r="D148" i="2" s="1"/>
  <c r="F148" i="2" s="1"/>
  <c r="D142" i="2"/>
  <c r="D126" i="2"/>
  <c r="D122" i="2"/>
  <c r="D121" i="2" s="1"/>
  <c r="F121" i="2" s="1"/>
  <c r="E118" i="2"/>
  <c r="D118" i="2"/>
  <c r="E93" i="2"/>
  <c r="E92" i="2" s="1"/>
  <c r="F104" i="2"/>
  <c r="E101" i="2"/>
  <c r="D101" i="2"/>
  <c r="D89" i="2"/>
  <c r="D88" i="2" s="1"/>
  <c r="F88" i="2" s="1"/>
  <c r="E81" i="2"/>
  <c r="E80" i="2" s="1"/>
  <c r="D81" i="2"/>
  <c r="E76" i="2"/>
  <c r="D77" i="2"/>
  <c r="D76" i="2" s="1"/>
  <c r="E72" i="2"/>
  <c r="E71" i="2" s="1"/>
  <c r="D72" i="2"/>
  <c r="D71" i="2" s="1"/>
  <c r="D66" i="2"/>
  <c r="E64" i="2"/>
  <c r="D64" i="2"/>
  <c r="E60" i="2"/>
  <c r="D60" i="2"/>
  <c r="E55" i="2"/>
  <c r="E54" i="2" s="1"/>
  <c r="D55" i="2"/>
  <c r="D48" i="2"/>
  <c r="D46" i="2" s="1"/>
  <c r="F46" i="2" s="1"/>
  <c r="E41" i="2"/>
  <c r="E40" i="2" s="1"/>
  <c r="D42" i="2"/>
  <c r="E227" i="2"/>
  <c r="E226" i="2" s="1"/>
  <c r="D227" i="2"/>
  <c r="D226" i="2" s="1"/>
  <c r="D225" i="2" s="1"/>
  <c r="E232" i="2"/>
  <c r="E231" i="2" s="1"/>
  <c r="E230" i="2" s="1"/>
  <c r="D232" i="2"/>
  <c r="D237" i="2"/>
  <c r="E237" i="2"/>
  <c r="E236" i="2" s="1"/>
  <c r="D242" i="2"/>
  <c r="D241" i="2" s="1"/>
  <c r="E246" i="2"/>
  <c r="D246" i="2"/>
  <c r="D252" i="2"/>
  <c r="D251" i="2" s="1"/>
  <c r="D256" i="2"/>
  <c r="F256" i="2" s="1"/>
  <c r="D259" i="2"/>
  <c r="D261" i="2"/>
  <c r="D221" i="2" s="1"/>
  <c r="F221" i="2" s="1"/>
  <c r="E288" i="2"/>
  <c r="E281" i="2" s="1"/>
  <c r="D292" i="2"/>
  <c r="D288" i="2" s="1"/>
  <c r="D281" i="2" s="1"/>
  <c r="D296" i="2"/>
  <c r="D295" i="2" s="1"/>
  <c r="E312" i="2"/>
  <c r="E327" i="2"/>
  <c r="D304" i="2"/>
  <c r="D307" i="2"/>
  <c r="D310" i="2"/>
  <c r="F310" i="2" s="1"/>
  <c r="D313" i="2"/>
  <c r="F313" i="2" s="1"/>
  <c r="D314" i="2"/>
  <c r="F314" i="2" s="1"/>
  <c r="D317" i="2"/>
  <c r="F317" i="2" s="1"/>
  <c r="D320" i="2"/>
  <c r="F320" i="2" s="1"/>
  <c r="D302" i="2"/>
  <c r="D323" i="2"/>
  <c r="D322" i="2" s="1"/>
  <c r="D321" i="2" s="1"/>
  <c r="F321" i="2" s="1"/>
  <c r="D327" i="2"/>
  <c r="D332" i="2"/>
  <c r="D335" i="2"/>
  <c r="D316" i="2" s="1"/>
  <c r="F316" i="2" s="1"/>
  <c r="D338" i="2"/>
  <c r="F338" i="2" s="1"/>
  <c r="E345" i="2"/>
  <c r="E306" i="2" s="1"/>
  <c r="D345" i="2"/>
  <c r="D306" i="2" s="1"/>
  <c r="D350" i="2"/>
  <c r="D349" i="2" s="1"/>
  <c r="F349" i="2" s="1"/>
  <c r="D358" i="2"/>
  <c r="D357" i="2"/>
  <c r="E356" i="2"/>
  <c r="D356" i="2"/>
  <c r="D355" i="2"/>
  <c r="F355" i="2" s="1"/>
  <c r="E362" i="2"/>
  <c r="E361" i="2" s="1"/>
  <c r="F361" i="2" s="1"/>
  <c r="D360" i="2"/>
  <c r="D366" i="2"/>
  <c r="E366" i="2"/>
  <c r="E365" i="2" s="1"/>
  <c r="E364" i="2" s="1"/>
  <c r="E376" i="2"/>
  <c r="E375" i="2" s="1"/>
  <c r="D376" i="2"/>
  <c r="D375" i="2" s="1"/>
  <c r="D374" i="2" s="1"/>
  <c r="E59" i="2" l="1"/>
  <c r="F59" i="2" s="1"/>
  <c r="E26" i="2"/>
  <c r="D59" i="2"/>
  <c r="D26" i="2"/>
  <c r="E25" i="2"/>
  <c r="E235" i="2"/>
  <c r="E215" i="2"/>
  <c r="E70" i="2"/>
  <c r="D311" i="2"/>
  <c r="D294" i="2"/>
  <c r="F294" i="2" s="1"/>
  <c r="D110" i="2"/>
  <c r="D109" i="2" s="1"/>
  <c r="E326" i="2"/>
  <c r="E325" i="2" s="1"/>
  <c r="E311" i="2"/>
  <c r="E308" i="2" s="1"/>
  <c r="F177" i="2"/>
  <c r="F205" i="2"/>
  <c r="E209" i="2"/>
  <c r="E208" i="2" s="1"/>
  <c r="E374" i="2"/>
  <c r="E373" i="2" s="1"/>
  <c r="E372" i="2" s="1"/>
  <c r="F278" i="2"/>
  <c r="F271" i="2"/>
  <c r="F269" i="2"/>
  <c r="E117" i="2"/>
  <c r="E110" i="2"/>
  <c r="D303" i="2"/>
  <c r="F303" i="2" s="1"/>
  <c r="F277" i="2"/>
  <c r="F270" i="2"/>
  <c r="F266" i="2"/>
  <c r="F210" i="2"/>
  <c r="D326" i="2"/>
  <c r="D325" i="2" s="1"/>
  <c r="E245" i="2"/>
  <c r="E244" i="2" s="1"/>
  <c r="D240" i="2"/>
  <c r="F240" i="2" s="1"/>
  <c r="D203" i="2"/>
  <c r="F71" i="2"/>
  <c r="F312" i="2"/>
  <c r="F356" i="2"/>
  <c r="F359" i="2"/>
  <c r="F306" i="2"/>
  <c r="F64" i="2"/>
  <c r="F170" i="2"/>
  <c r="F251" i="2"/>
  <c r="F218" i="2"/>
  <c r="F217" i="2"/>
  <c r="D153" i="2"/>
  <c r="F153" i="2" s="1"/>
  <c r="D130" i="2"/>
  <c r="F130" i="2" s="1"/>
  <c r="F19" i="2"/>
  <c r="F18" i="2"/>
  <c r="F76" i="2"/>
  <c r="F27" i="2"/>
  <c r="F376" i="2"/>
  <c r="F207" i="2"/>
  <c r="F179" i="2"/>
  <c r="F60" i="2"/>
  <c r="F101" i="2"/>
  <c r="F48" i="2"/>
  <c r="F295" i="2"/>
  <c r="F252" i="2"/>
  <c r="F66" i="2"/>
  <c r="F111" i="2"/>
  <c r="F206" i="2"/>
  <c r="E175" i="2"/>
  <c r="E174" i="2" s="1"/>
  <c r="D134" i="2"/>
  <c r="F134" i="2" s="1"/>
  <c r="F37" i="2"/>
  <c r="F322" i="2"/>
  <c r="F268" i="2"/>
  <c r="F180" i="2"/>
  <c r="D331" i="2"/>
  <c r="F331" i="2" s="1"/>
  <c r="F332" i="2"/>
  <c r="F279" i="2"/>
  <c r="F292" i="2"/>
  <c r="D258" i="2"/>
  <c r="F258" i="2" s="1"/>
  <c r="F259" i="2"/>
  <c r="E225" i="2"/>
  <c r="F225" i="2" s="1"/>
  <c r="F226" i="2"/>
  <c r="D125" i="2"/>
  <c r="F126" i="2"/>
  <c r="F183" i="2"/>
  <c r="D32" i="2"/>
  <c r="D31" i="2" s="1"/>
  <c r="F33" i="2"/>
  <c r="F93" i="2"/>
  <c r="D373" i="2"/>
  <c r="D276" i="2"/>
  <c r="F289" i="2"/>
  <c r="D231" i="2"/>
  <c r="F232" i="2"/>
  <c r="D41" i="2"/>
  <c r="F42" i="2"/>
  <c r="D117" i="2"/>
  <c r="F118" i="2"/>
  <c r="D141" i="2"/>
  <c r="F142" i="2"/>
  <c r="D164" i="2"/>
  <c r="F164" i="2" s="1"/>
  <c r="F165" i="2"/>
  <c r="D186" i="2"/>
  <c r="F187" i="2"/>
  <c r="D197" i="2"/>
  <c r="F198" i="2"/>
  <c r="D114" i="2"/>
  <c r="D172" i="2"/>
  <c r="F172" i="2" s="1"/>
  <c r="F173" i="2"/>
  <c r="F375" i="2"/>
  <c r="F307" i="2"/>
  <c r="F24" i="2"/>
  <c r="D21" i="2"/>
  <c r="D16" i="2" s="1"/>
  <c r="F22" i="2"/>
  <c r="F28" i="2"/>
  <c r="F227" i="2"/>
  <c r="F72" i="2"/>
  <c r="D354" i="2"/>
  <c r="F366" i="2"/>
  <c r="D245" i="2"/>
  <c r="F246" i="2"/>
  <c r="D236" i="2"/>
  <c r="F237" i="2"/>
  <c r="D54" i="2"/>
  <c r="F54" i="2" s="1"/>
  <c r="F55" i="2"/>
  <c r="D80" i="2"/>
  <c r="F80" i="2" s="1"/>
  <c r="F81" i="2"/>
  <c r="D97" i="2"/>
  <c r="F98" i="2"/>
  <c r="D157" i="2"/>
  <c r="F158" i="2"/>
  <c r="D190" i="2"/>
  <c r="D189" i="2" s="1"/>
  <c r="F191" i="2"/>
  <c r="F92" i="2"/>
  <c r="F223" i="2"/>
  <c r="F220" i="2"/>
  <c r="F204" i="2"/>
  <c r="F36" i="2"/>
  <c r="F345" i="2"/>
  <c r="F184" i="2"/>
  <c r="F176" i="2"/>
  <c r="F362" i="2"/>
  <c r="F350" i="2"/>
  <c r="F267" i="2"/>
  <c r="F262" i="2"/>
  <c r="F242" i="2"/>
  <c r="F154" i="2"/>
  <c r="F150" i="2"/>
  <c r="F122" i="2"/>
  <c r="F89" i="2"/>
  <c r="F34" i="2"/>
  <c r="E21" i="2"/>
  <c r="E16" i="2" s="1"/>
  <c r="F335" i="2"/>
  <c r="F327" i="2"/>
  <c r="F323" i="2"/>
  <c r="F296" i="2"/>
  <c r="F261" i="2"/>
  <c r="F241" i="2"/>
  <c r="F149" i="2"/>
  <c r="F77" i="2"/>
  <c r="E91" i="2"/>
  <c r="E169" i="2"/>
  <c r="D216" i="2"/>
  <c r="D47" i="2"/>
  <c r="F47" i="2" s="1"/>
  <c r="E203" i="2"/>
  <c r="D175" i="2"/>
  <c r="D174" i="2" s="1"/>
  <c r="D222" i="2"/>
  <c r="F222" i="2" s="1"/>
  <c r="D169" i="2"/>
  <c r="E190" i="2"/>
  <c r="D209" i="2"/>
  <c r="E216" i="2"/>
  <c r="E276" i="2"/>
  <c r="D219" i="2"/>
  <c r="F219" i="2" s="1"/>
  <c r="D344" i="2"/>
  <c r="D340" i="2" s="1"/>
  <c r="E275" i="2"/>
  <c r="E265" i="2" s="1"/>
  <c r="D116" i="2"/>
  <c r="D103" i="2"/>
  <c r="F103" i="2" s="1"/>
  <c r="D255" i="2"/>
  <c r="F255" i="2" s="1"/>
  <c r="D63" i="2"/>
  <c r="E63" i="2"/>
  <c r="E358" i="2"/>
  <c r="F358" i="2" s="1"/>
  <c r="D309" i="2"/>
  <c r="D308" i="2" s="1"/>
  <c r="E354" i="2"/>
  <c r="F288" i="2"/>
  <c r="E360" i="2"/>
  <c r="E352" i="2" s="1"/>
  <c r="E357" i="2"/>
  <c r="F357" i="2" s="1"/>
  <c r="D319" i="2"/>
  <c r="F319" i="2" s="1"/>
  <c r="E353" i="2"/>
  <c r="D334" i="2"/>
  <c r="F334" i="2" s="1"/>
  <c r="E344" i="2"/>
  <c r="E305" i="2" s="1"/>
  <c r="D337" i="2"/>
  <c r="F337" i="2" s="1"/>
  <c r="D365" i="2"/>
  <c r="D18" i="5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5" i="5" s="1"/>
  <c r="D20" i="5"/>
  <c r="E53" i="2" l="1"/>
  <c r="E15" i="2"/>
  <c r="F97" i="2"/>
  <c r="D25" i="2"/>
  <c r="F25" i="2" s="1"/>
  <c r="F117" i="2"/>
  <c r="E168" i="2"/>
  <c r="E189" i="2"/>
  <c r="E167" i="2" s="1"/>
  <c r="E116" i="2"/>
  <c r="E108" i="2" s="1"/>
  <c r="E109" i="2"/>
  <c r="F109" i="2" s="1"/>
  <c r="F374" i="2"/>
  <c r="F203" i="2"/>
  <c r="F326" i="2"/>
  <c r="E25" i="5"/>
  <c r="E24" i="5" s="1"/>
  <c r="D70" i="2"/>
  <c r="F70" i="2" s="1"/>
  <c r="D215" i="2"/>
  <c r="F215" i="2" s="1"/>
  <c r="D156" i="2"/>
  <c r="F156" i="2" s="1"/>
  <c r="E202" i="2"/>
  <c r="F17" i="2"/>
  <c r="D152" i="2"/>
  <c r="F152" i="2" s="1"/>
  <c r="D129" i="2"/>
  <c r="F129" i="2" s="1"/>
  <c r="F354" i="2"/>
  <c r="F276" i="2"/>
  <c r="F110" i="2"/>
  <c r="F190" i="2"/>
  <c r="D202" i="2"/>
  <c r="F245" i="2"/>
  <c r="F26" i="2"/>
  <c r="D113" i="2"/>
  <c r="F113" i="2" s="1"/>
  <c r="F114" i="2"/>
  <c r="D171" i="2"/>
  <c r="F171" i="2" s="1"/>
  <c r="F186" i="2"/>
  <c r="E201" i="2"/>
  <c r="D168" i="2"/>
  <c r="D140" i="2"/>
  <c r="F140" i="2" s="1"/>
  <c r="F141" i="2"/>
  <c r="F41" i="2"/>
  <c r="D40" i="2"/>
  <c r="F40" i="2" s="1"/>
  <c r="F325" i="2"/>
  <c r="D305" i="2"/>
  <c r="F344" i="2"/>
  <c r="F169" i="2"/>
  <c r="F157" i="2"/>
  <c r="D235" i="2"/>
  <c r="F235" i="2" s="1"/>
  <c r="F236" i="2"/>
  <c r="D196" i="2"/>
  <c r="F196" i="2" s="1"/>
  <c r="F197" i="2"/>
  <c r="F31" i="2"/>
  <c r="F32" i="2"/>
  <c r="D124" i="2"/>
  <c r="F124" i="2" s="1"/>
  <c r="F125" i="2"/>
  <c r="D353" i="2"/>
  <c r="F353" i="2" s="1"/>
  <c r="F365" i="2"/>
  <c r="F347" i="2"/>
  <c r="D182" i="2"/>
  <c r="D208" i="2"/>
  <c r="F208" i="2" s="1"/>
  <c r="F209" i="2"/>
  <c r="F174" i="2"/>
  <c r="F175" i="2"/>
  <c r="F216" i="2"/>
  <c r="F21" i="2"/>
  <c r="F136" i="2"/>
  <c r="F137" i="2"/>
  <c r="D230" i="2"/>
  <c r="F230" i="2" s="1"/>
  <c r="F231" i="2"/>
  <c r="D372" i="2"/>
  <c r="F372" i="2" s="1"/>
  <c r="F373" i="2"/>
  <c r="F360" i="2"/>
  <c r="F308" i="2"/>
  <c r="F309" i="2"/>
  <c r="D53" i="2"/>
  <c r="F63" i="2"/>
  <c r="D91" i="2"/>
  <c r="F91" i="2" s="1"/>
  <c r="F281" i="2"/>
  <c r="D275" i="2"/>
  <c r="D265" i="2" s="1"/>
  <c r="D244" i="2"/>
  <c r="D318" i="2"/>
  <c r="F318" i="2" s="1"/>
  <c r="F304" i="2"/>
  <c r="D330" i="2"/>
  <c r="F330" i="2" s="1"/>
  <c r="D315" i="2"/>
  <c r="F315" i="2" s="1"/>
  <c r="F311" i="2"/>
  <c r="D364" i="2"/>
  <c r="D17" i="5"/>
  <c r="E15" i="5"/>
  <c r="D24" i="5"/>
  <c r="F53" i="2" l="1"/>
  <c r="D15" i="2"/>
  <c r="F116" i="2"/>
  <c r="F189" i="2"/>
  <c r="F168" i="2"/>
  <c r="F24" i="5"/>
  <c r="F25" i="5"/>
  <c r="F202" i="2"/>
  <c r="F14" i="5"/>
  <c r="E13" i="5"/>
  <c r="F244" i="2"/>
  <c r="F16" i="2"/>
  <c r="D301" i="2"/>
  <c r="F305" i="2"/>
  <c r="D108" i="2"/>
  <c r="F108" i="2" s="1"/>
  <c r="D352" i="2"/>
  <c r="F352" i="2" s="1"/>
  <c r="F364" i="2"/>
  <c r="E342" i="2"/>
  <c r="F343" i="2"/>
  <c r="F265" i="2"/>
  <c r="F275" i="2"/>
  <c r="D128" i="2"/>
  <c r="F128" i="2" s="1"/>
  <c r="D167" i="2"/>
  <c r="F167" i="2" s="1"/>
  <c r="F182" i="2"/>
  <c r="D201" i="2"/>
  <c r="F201" i="2" s="1"/>
  <c r="D15" i="5"/>
  <c r="D13" i="5"/>
  <c r="F13" i="5" l="1"/>
  <c r="F15" i="2"/>
  <c r="D13" i="2"/>
  <c r="E341" i="2"/>
  <c r="F342" i="2"/>
  <c r="F35" i="1"/>
  <c r="F36" i="1"/>
  <c r="F182" i="1"/>
  <c r="F183" i="1"/>
  <c r="F184" i="1"/>
  <c r="F185" i="1"/>
  <c r="F186" i="1"/>
  <c r="F207" i="1"/>
  <c r="F214" i="1"/>
  <c r="F224" i="1"/>
  <c r="F225" i="1"/>
  <c r="F230" i="1"/>
  <c r="E302" i="2" l="1"/>
  <c r="E301" i="2" s="1"/>
  <c r="E340" i="2"/>
  <c r="F340" i="2" s="1"/>
  <c r="F341" i="2"/>
  <c r="F302" i="2"/>
  <c r="E13" i="2" l="1"/>
  <c r="F301" i="2"/>
  <c r="E378" i="2" l="1"/>
  <c r="F13" i="2"/>
</calcChain>
</file>

<file path=xl/sharedStrings.xml><?xml version="1.0" encoding="utf-8"?>
<sst xmlns="http://schemas.openxmlformats.org/spreadsheetml/2006/main" count="2048" uniqueCount="930">
  <si>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</si>
  <si>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</si>
  <si>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</si>
  <si>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</si>
  <si>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</si>
  <si>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</si>
  <si>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</si>
  <si>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</si>
  <si>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</si>
  <si>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</si>
  <si>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</si>
  <si>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</si>
  <si>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</si>
  <si>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</si>
  <si>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</si>
  <si>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</si>
  <si>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</si>
  <si>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</si>
  <si>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</si>
  <si>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</si>
  <si>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</si>
  <si>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</si>
  <si>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</si>
  <si>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</si>
  <si>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</si>
  <si>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</si>
  <si>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</si>
  <si>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</si>
  <si>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</si>
  <si>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</si>
  <si>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</si>
  <si>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</si>
  <si>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</si>
  <si>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</si>
  <si>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</si>
  <si>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</si>
  <si>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</si>
  <si>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</si>
  <si>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</si>
  <si>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</si>
  <si>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</si>
  <si>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</si>
  <si>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</si>
  <si>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</si>
  <si>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</si>
  <si>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</si>
  <si>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</si>
  <si>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</si>
  <si>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</si>
  <si>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</si>
  <si>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</si>
  <si>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</si>
  <si>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</si>
  <si>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</si>
  <si>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</si>
  <si>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</si>
  <si>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</si>
  <si>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</si>
  <si>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</si>
  <si>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</si>
  <si>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</si>
  <si>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</si>
  <si>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</si>
  <si>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</si>
  <si>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</si>
  <si>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</si>
  <si>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</si>
  <si>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</si>
  <si>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</si>
  <si>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</si>
  <si>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</si>
  <si>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</si>
  <si>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</si>
  <si>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</si>
  <si>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</si>
  <si>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</si>
  <si>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</si>
  <si>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</si>
  <si>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</si>
  <si>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</si>
  <si>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</si>
  <si>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</si>
  <si>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</si>
  <si>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</si>
  <si>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</si>
  <si>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</si>
  <si>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</si>
  <si>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</si>
  <si>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</si>
  <si>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</si>
  <si>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</si>
  <si>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</si>
  <si>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</si>
  <si>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</si>
  <si>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</si>
  <si>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</si>
  <si>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</si>
  <si>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</si>
  <si>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</si>
  <si>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</si>
  <si>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</si>
  <si>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</si>
  <si>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</si>
  <si>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</si>
  <si>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</si>
  <si>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</si>
  <si>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</si>
  <si>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</si>
  <si>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</si>
  <si>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</si>
  <si>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</si>
  <si>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</si>
  <si>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</si>
  <si>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</si>
  <si>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</si>
  <si>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</si>
  <si>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</si>
  <si>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</si>
  <si>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</si>
  <si>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</si>
  <si>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</si>
  <si>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</si>
  <si>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</si>
  <si>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</si>
  <si>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</si>
  <si>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</si>
  <si>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</si>
  <si>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</si>
  <si>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</si>
  <si>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</si>
  <si>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</si>
  <si>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</si>
  <si>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</si>
  <si>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</si>
  <si>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923 21960010040000150</t>
  </si>
  <si>
    <t>992 21960010040000150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</si>
  <si>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</si>
  <si>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</si>
  <si>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</si>
  <si>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</si>
  <si>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</si>
  <si>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</si>
  <si>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</si>
  <si>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</si>
  <si>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</si>
  <si>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</si>
  <si>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</si>
  <si>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</si>
  <si>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</si>
  <si>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</si>
  <si>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</si>
  <si>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</si>
  <si>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</si>
  <si>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</si>
  <si>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</si>
  <si>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</si>
  <si>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</si>
  <si>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</si>
  <si>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</si>
  <si>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</si>
  <si>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</si>
  <si>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</si>
  <si>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</si>
  <si>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</si>
  <si>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</si>
  <si>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</si>
  <si>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</si>
  <si>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</si>
  <si>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</si>
  <si>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</si>
  <si>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</si>
  <si>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</si>
  <si>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</si>
  <si>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</si>
  <si>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</si>
  <si>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</si>
  <si>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</si>
  <si>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</si>
  <si>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</si>
  <si>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</si>
  <si>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</si>
  <si>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</si>
  <si>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</si>
  <si>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</si>
  <si>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</si>
  <si>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</si>
  <si>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</si>
  <si>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</si>
  <si>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</si>
  <si>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</si>
  <si>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</si>
  <si>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</si>
  <si>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</si>
  <si>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</si>
  <si>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</si>
  <si>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</si>
  <si>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</si>
  <si>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</si>
  <si>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</si>
  <si>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</si>
  <si>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</si>
  <si>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</si>
  <si>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</si>
  <si>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</si>
  <si>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</si>
  <si>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</si>
  <si>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</si>
  <si>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</si>
  <si>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</si>
  <si>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</si>
  <si>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</si>
  <si>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</si>
  <si>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</si>
  <si>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</si>
  <si>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</si>
  <si>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</si>
  <si>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</si>
  <si>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</si>
  <si>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</si>
  <si>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</si>
  <si>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</si>
  <si>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</si>
  <si>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</si>
  <si>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</si>
  <si>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</si>
  <si>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</si>
  <si>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</si>
  <si>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</si>
  <si>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</si>
  <si>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</si>
  <si>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</si>
  <si>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</si>
  <si>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</si>
  <si>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</si>
  <si>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</si>
  <si>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</si>
  <si>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</si>
  <si>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</si>
  <si>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</si>
  <si>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</si>
  <si>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</si>
  <si>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</si>
  <si>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</si>
  <si>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</si>
  <si>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</si>
  <si>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</si>
  <si>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</si>
  <si>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</si>
  <si>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</si>
  <si>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</si>
  <si>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</si>
  <si>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</si>
  <si>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</si>
  <si>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</si>
  <si>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</si>
  <si>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</si>
  <si>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</si>
  <si>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</si>
  <si>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</si>
  <si>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</si>
  <si>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</si>
  <si>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</si>
  <si>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</si>
  <si>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</si>
  <si>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</si>
  <si>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</si>
  <si>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</si>
  <si>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</si>
  <si>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</si>
  <si>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</si>
  <si>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</si>
  <si>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</si>
  <si>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</si>
  <si>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</si>
  <si>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</si>
  <si>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</si>
  <si>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</si>
  <si>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</si>
  <si>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</si>
  <si>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</si>
  <si>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</si>
  <si>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</si>
  <si>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</si>
  <si>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</si>
  <si>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</si>
  <si>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</si>
  <si>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</si>
  <si>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</si>
  <si>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</si>
  <si>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</si>
  <si>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</si>
  <si>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</si>
  <si>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</si>
  <si>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</si>
  <si>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</si>
  <si>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</si>
  <si>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</si>
  <si>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</si>
  <si>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</si>
  <si>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</si>
  <si>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</si>
  <si>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</si>
  <si>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</si>
  <si>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</si>
  <si>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</si>
  <si>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</si>
  <si>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</si>
  <si>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</si>
  <si>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</si>
  <si>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</si>
  <si>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</si>
  <si>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</si>
  <si>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</si>
  <si>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</si>
  <si>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</si>
  <si>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</si>
  <si>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</si>
  <si>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</si>
  <si>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</si>
  <si>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</si>
  <si>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</si>
  <si>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</si>
  <si>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</si>
  <si>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</si>
  <si>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</si>
  <si>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</si>
  <si>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</si>
  <si>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</si>
  <si>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</si>
  <si>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</si>
  <si>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</si>
  <si>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</si>
  <si>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</si>
  <si>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</si>
  <si>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</si>
  <si>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</si>
  <si>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</si>
  <si>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</si>
  <si>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</si>
  <si>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</si>
  <si>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</si>
  <si>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</si>
  <si>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</si>
  <si>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</si>
  <si>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</si>
  <si>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</si>
  <si>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</si>
  <si>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</si>
  <si>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</si>
  <si>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</si>
  <si>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</si>
  <si>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</si>
  <si>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</si>
  <si>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</si>
  <si>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</si>
  <si>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</si>
  <si>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</si>
  <si>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</si>
  <si>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</si>
  <si>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</si>
  <si>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</si>
  <si>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</si>
  <si>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</si>
  <si>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</si>
  <si>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</si>
  <si>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</si>
  <si>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</si>
  <si>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</si>
  <si>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</si>
  <si>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</si>
  <si>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</si>
  <si>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</si>
  <si>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</si>
  <si>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</si>
  <si>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</si>
  <si>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</si>
  <si>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</si>
  <si>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</si>
  <si>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</si>
  <si>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</si>
  <si>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</si>
  <si>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</si>
  <si>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</si>
  <si>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</si>
  <si>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</si>
  <si>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</si>
  <si>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</si>
  <si>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</si>
  <si>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</si>
  <si>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</si>
  <si>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</si>
  <si>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</si>
  <si>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</si>
  <si>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</si>
  <si>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</si>
  <si>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</si>
  <si>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</si>
  <si>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</si>
  <si>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</si>
  <si>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</si>
  <si>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</si>
  <si>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</si>
  <si>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</si>
  <si>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</si>
  <si>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</si>
  <si>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</si>
  <si>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</si>
  <si>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</si>
  <si>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</si>
  <si>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</si>
  <si>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</si>
  <si>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</si>
  <si>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</si>
  <si>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</si>
  <si>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</si>
  <si>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</si>
  <si>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</si>
  <si>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</si>
  <si>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</si>
  <si>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</si>
  <si>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</si>
  <si>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</si>
  <si>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</si>
  <si>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</si>
  <si>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</si>
  <si>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</si>
  <si>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</si>
  <si>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</si>
  <si>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</si>
  <si>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</si>
  <si>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</si>
  <si>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</si>
  <si>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</si>
  <si>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</si>
  <si>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</si>
  <si>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</si>
  <si>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</si>
  <si>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</si>
  <si>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</si>
  <si>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</si>
  <si>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</si>
  <si>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</si>
  <si>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</si>
  <si>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</si>
  <si>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</si>
  <si>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</si>
  <si>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</si>
  <si>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</si>
  <si>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</si>
  <si>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</si>
  <si>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</si>
  <si>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</si>
  <si>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</si>
  <si>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</si>
  <si>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</si>
  <si>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</si>
  <si>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</si>
  <si>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</si>
  <si>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</si>
  <si>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</si>
  <si>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</si>
  <si>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</si>
  <si>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</si>
  <si>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</si>
  <si>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</si>
  <si>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</si>
  <si>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</si>
  <si>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</si>
  <si>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</si>
  <si>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</si>
  <si>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</si>
  <si>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</si>
  <si>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</si>
  <si>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</si>
  <si>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</si>
  <si>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</si>
  <si>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</si>
  <si>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</si>
  <si>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</si>
  <si>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</si>
  <si>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</si>
  <si>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</si>
  <si>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</si>
  <si>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</si>
  <si>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</si>
  <si>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</si>
  <si>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</si>
  <si>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</si>
  <si>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</si>
  <si>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</si>
  <si>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</si>
  <si>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</si>
  <si>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</si>
  <si>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</si>
  <si>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</si>
  <si>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</si>
  <si>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</si>
  <si>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</si>
  <si>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</si>
  <si>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</si>
  <si>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</si>
  <si>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</si>
  <si>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</si>
  <si>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</si>
  <si>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</si>
  <si>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</si>
  <si>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</si>
  <si>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</si>
  <si>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</si>
  <si>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</si>
  <si>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</si>
  <si>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</si>
  <si>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</si>
  <si>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</si>
  <si>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</si>
  <si>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</si>
  <si>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</si>
  <si>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</si>
  <si>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</si>
  <si>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</si>
  <si>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</si>
  <si>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</si>
  <si>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</si>
  <si>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</si>
  <si>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</si>
  <si>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</si>
  <si>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</si>
  <si>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</si>
  <si>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</si>
  <si>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</si>
  <si>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</si>
  <si>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</si>
  <si>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</si>
  <si>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</si>
  <si>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</si>
  <si>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</si>
  <si>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</si>
  <si>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</si>
  <si>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</si>
  <si>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</si>
  <si>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</si>
  <si>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</si>
  <si>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</si>
  <si>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</si>
  <si>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</si>
  <si>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</si>
  <si>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</si>
  <si>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</si>
  <si>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</si>
  <si>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</si>
  <si>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</si>
  <si>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</si>
  <si>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</si>
  <si>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</si>
  <si>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</si>
  <si>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</si>
  <si>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</si>
  <si>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</si>
  <si>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</si>
  <si>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</si>
  <si>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</si>
  <si>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</si>
  <si>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</si>
  <si>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</si>
  <si>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</si>
  <si>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</si>
  <si>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</si>
  <si>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</si>
  <si>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</si>
  <si>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</si>
  <si>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</si>
  <si>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</si>
  <si>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</si>
  <si>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</si>
  <si>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</si>
  <si>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</si>
  <si>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</si>
  <si>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</si>
  <si>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</si>
  <si>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</si>
  <si>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</si>
  <si>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</si>
  <si>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</si>
  <si>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</si>
  <si>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</si>
  <si>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</si>
  <si>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</si>
  <si>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</si>
  <si>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</si>
  <si>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</si>
  <si>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</si>
  <si>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</si>
  <si>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</si>
  <si>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</si>
  <si>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</si>
  <si>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</si>
  <si>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</si>
  <si>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</si>
  <si>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</si>
  <si>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</si>
  <si>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</si>
  <si>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</si>
  <si>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</si>
  <si>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</si>
  <si>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</si>
  <si>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</si>
  <si>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</si>
  <si>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</si>
  <si>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</si>
  <si>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</si>
  <si>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</si>
  <si>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</si>
  <si>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</si>
  <si>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</si>
  <si>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</si>
  <si>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</si>
  <si>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</si>
  <si>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</si>
  <si>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</si>
  <si>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</si>
  <si>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</si>
  <si>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</si>
  <si>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</si>
  <si>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</si>
  <si>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</si>
  <si>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</si>
  <si>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</si>
  <si>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</si>
  <si>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</si>
  <si>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000 0100 0000000000 300 </t>
  </si>
  <si>
    <t xml:space="preserve">000 0100 0000000000 360 </t>
  </si>
  <si>
    <t>923 21935118040000150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</si>
  <si>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</si>
  <si>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</si>
  <si>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</si>
  <si>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</si>
  <si>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</si>
  <si>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</si>
  <si>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</si>
  <si>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</si>
  <si>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</si>
  <si>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</si>
  <si>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</si>
  <si>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</si>
  <si>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</si>
  <si>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</si>
  <si>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</si>
  <si>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</si>
  <si>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</si>
  <si>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</si>
  <si>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</si>
  <si>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875 11610123010000140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</si>
  <si>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</si>
  <si>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</si>
  <si>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</si>
  <si>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</si>
  <si>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</si>
  <si>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</si>
  <si>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</si>
  <si>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</si>
  <si>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</si>
  <si>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</si>
  <si>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</si>
  <si>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</si>
  <si>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</si>
  <si>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</si>
  <si>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</si>
  <si>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</si>
  <si>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</si>
  <si>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</si>
  <si>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</si>
  <si>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</si>
  <si>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</si>
  <si>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</si>
  <si>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</si>
  <si>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</si>
  <si>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</si>
  <si>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</si>
  <si>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</si>
  <si>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</si>
  <si>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</si>
  <si>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</si>
  <si>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000 11406010000000430</t>
  </si>
  <si>
    <t>00011402040040000410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</si>
  <si>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</si>
  <si>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</si>
  <si>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</si>
  <si>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</si>
  <si>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</si>
  <si>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</si>
  <si>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</si>
  <si>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</si>
  <si>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</si>
  <si>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</si>
  <si>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</si>
  <si>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</si>
  <si>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</si>
  <si>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</si>
  <si>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</si>
  <si>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</si>
  <si>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</si>
  <si>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</si>
  <si>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 xml:space="preserve">000 0113 0000000000 853 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</si>
  <si>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</si>
  <si>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</si>
  <si>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</si>
  <si>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</si>
  <si>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Лесное хозяйство</t>
  </si>
  <si>
    <t xml:space="preserve">000 0709 0000000000 853 </t>
  </si>
  <si>
    <t xml:space="preserve">000 0801 0000000000 400 </t>
  </si>
  <si>
    <t xml:space="preserve">000 0801 0000000000 410 </t>
  </si>
  <si>
    <t xml:space="preserve">000 0801 0000000000 414 </t>
  </si>
  <si>
    <t xml:space="preserve">000 0800 0000000000 400 </t>
  </si>
  <si>
    <t xml:space="preserve">000 0800 0000000000 410 </t>
  </si>
  <si>
    <t xml:space="preserve">000 0800 0000000000 414 </t>
  </si>
  <si>
    <t>Налог, взимаемый в связи с применением упрощенной системы налогообложения</t>
  </si>
  <si>
    <t>000 10501000000000110</t>
  </si>
  <si>
    <t>182 10501011012100110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</si>
  <si>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</si>
  <si>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</si>
  <si>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</si>
  <si>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</si>
  <si>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</si>
  <si>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</si>
  <si>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</si>
  <si>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</si>
  <si>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</si>
  <si>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000 10606000000000110</t>
  </si>
  <si>
    <t xml:space="preserve">Земельный налог </t>
  </si>
  <si>
    <t>000 10606030000000110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</si>
  <si>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</si>
  <si>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</si>
  <si>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</si>
  <si>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</si>
  <si>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048 11201030016000120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</si>
  <si>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</si>
  <si>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</si>
  <si>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</si>
  <si>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компенсации затрат государства</t>
  </si>
  <si>
    <t>000 11302000000000130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</si>
  <si>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</si>
  <si>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</si>
  <si>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000 11406000000000430</t>
  </si>
  <si>
    <t>Доходы от продажи земельных участков, находящихся в государственной и муниципальной собственности</t>
  </si>
  <si>
    <t>000 11500000000000000</t>
  </si>
  <si>
    <t>АДМИНИСТРАТИВНЫЕ ПЛАТЕЖИ И СБОРЫ</t>
  </si>
  <si>
    <t>000 11502000000000140</t>
  </si>
  <si>
    <t>Платежи, взимаемые государственными и муниципальными органами (организациями) за выполнение определенных функций</t>
  </si>
  <si>
    <t>000 11502040040000140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</si>
  <si>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</si>
  <si>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923 11502040040000140</t>
  </si>
  <si>
    <t>000 11601000010000140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</si>
  <si>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</si>
  <si>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000 11610000000000140</t>
  </si>
  <si>
    <t>Платежи в целях возмещения причиненного ущерба (убытков)</t>
  </si>
  <si>
    <t>000 11610120000000140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</si>
  <si>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</si>
  <si>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000 1160120001000140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</si>
  <si>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</si>
  <si>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322 11610123010000140</t>
  </si>
  <si>
    <t>852 11610123010000140</t>
  </si>
  <si>
    <t>Субсидии бюджетам бюджетной системы Российской Федерации (межбюджетные субсидии)</t>
  </si>
  <si>
    <t>000 20220000000000150</t>
  </si>
  <si>
    <t>000 20229999000000150</t>
  </si>
  <si>
    <t>923 20229999040000150</t>
  </si>
  <si>
    <t>Прочие субсидии</t>
  </si>
  <si>
    <t>Прочие субсидии бюджетам городских округов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</si>
  <si>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</si>
  <si>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</si>
  <si>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</si>
  <si>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</si>
  <si>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</si>
  <si>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</si>
  <si>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000 20239999000000150</t>
  </si>
  <si>
    <t>000 21935118040000150</t>
  </si>
  <si>
    <t>000 21960010040000150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</si>
  <si>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</si>
  <si>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</si>
  <si>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000 21800000000000150
</t>
  </si>
  <si>
    <t xml:space="preserve">000 21800000040000150
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</si>
  <si>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</si>
  <si>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000 21800000000000000
</t>
  </si>
  <si>
    <t xml:space="preserve">975 21800000040000150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</si>
  <si>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</si>
  <si>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</si>
  <si>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182 10102000010000110</t>
  </si>
  <si>
    <t>923 21800000040000150</t>
  </si>
  <si>
    <t>975 20229999040000150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</si>
  <si>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</si>
  <si>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</si>
  <si>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182 10503000010000110</t>
  </si>
  <si>
    <t>182 10503010010000110</t>
  </si>
  <si>
    <t>000 20225491000000150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</si>
  <si>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</si>
  <si>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</si>
  <si>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923 20225491040000150</t>
  </si>
  <si>
    <t>000 20700000000000150</t>
  </si>
  <si>
    <t>ПРОЧИЕ БЕЗВОЗМЕЗДНЫЕ ПОСТУПЛЕНИЯ</t>
  </si>
  <si>
    <t>923 20704050040000150</t>
  </si>
  <si>
    <t>Прочие безвозмездные поступления в бюджеты городских округов</t>
  </si>
  <si>
    <t>Главный бухгалтер</t>
  </si>
  <si>
    <t>С.К. Новинькова</t>
  </si>
  <si>
    <t>923 11610123010000140</t>
  </si>
  <si>
    <t>000 11107010000000120</t>
  </si>
  <si>
    <t>923 11107014040000120</t>
  </si>
  <si>
    <t>923 10807173010000110</t>
  </si>
  <si>
    <t>000 10807000010000110</t>
  </si>
  <si>
    <t>182 10503010011000110</t>
  </si>
  <si>
    <t>182 10502020022100110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</si>
  <si>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</si>
  <si>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</si>
  <si>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</si>
  <si>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</si>
  <si>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</si>
  <si>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</si>
  <si>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</si>
  <si>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000 20225497000000150</t>
  </si>
  <si>
    <t xml:space="preserve"> 923 20225497040000150</t>
  </si>
  <si>
    <t>923 20225467040000150</t>
  </si>
  <si>
    <t>000 20225467000000150</t>
  </si>
  <si>
    <t xml:space="preserve"> 975 20220077040000150</t>
  </si>
  <si>
    <t>000 20220077000000150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</si>
  <si>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</si>
  <si>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</si>
  <si>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мероприятий по обеспечению жильем молодых семей</t>
  </si>
  <si>
    <t xml:space="preserve">000 0804 0000000000 200 </t>
  </si>
  <si>
    <t xml:space="preserve">000 0804 0000000000 240 </t>
  </si>
  <si>
    <t xml:space="preserve">000 0804 0000000000 244 </t>
  </si>
  <si>
    <t xml:space="preserve">000 0503 0000000000 600 </t>
  </si>
  <si>
    <t xml:space="preserve">000 0503 0000000000 610 </t>
  </si>
  <si>
    <t xml:space="preserve">000 0503 0000000000 612 </t>
  </si>
  <si>
    <t xml:space="preserve">000 0107 0000000000 880 </t>
  </si>
  <si>
    <t xml:space="preserve">000 0107 0000000000 800 </t>
  </si>
  <si>
    <t>Специальные расходы</t>
  </si>
  <si>
    <t xml:space="preserve">000 0100 0000000000 880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</si>
  <si>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</si>
  <si>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</si>
  <si>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</si>
  <si>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000 0700 0000000000 853 </t>
  </si>
  <si>
    <t>000 20225519040000150</t>
  </si>
  <si>
    <t xml:space="preserve"> 923 20225519040000150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</si>
  <si>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</si>
  <si>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</si>
  <si>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992 20216549040000150</t>
  </si>
  <si>
    <t>000 20216549000000150</t>
  </si>
  <si>
    <t>Дотации (гранты) бюджетам за достижение показателей деятельности органов местного самоуправления</t>
  </si>
  <si>
    <t>Дотации (гранты) бюджетам городских округов за достижение показателей деятельности органов местного самоуправления</t>
  </si>
  <si>
    <t>048 11610123010000140</t>
  </si>
  <si>
    <t xml:space="preserve"> 890 11601203010000140</t>
  </si>
  <si>
    <t xml:space="preserve"> 890 11601063010101 140</t>
  </si>
  <si>
    <t xml:space="preserve"> 890 11601143019000140</t>
  </si>
  <si>
    <t xml:space="preserve"> 000 11601143010000140</t>
  </si>
  <si>
    <t xml:space="preserve"> 890 11601133019000140</t>
  </si>
  <si>
    <t xml:space="preserve"> 890 11601073010017140</t>
  </si>
  <si>
    <t xml:space="preserve"> 000 11601073010000140</t>
  </si>
  <si>
    <t xml:space="preserve"> 923 11301994040000130</t>
  </si>
  <si>
    <t xml:space="preserve"> 000 11301994040000130</t>
  </si>
  <si>
    <t>000 11301000000000130</t>
  </si>
  <si>
    <t xml:space="preserve"> 852 11105326040000120</t>
  </si>
  <si>
    <t xml:space="preserve"> 000 11105326040000120</t>
  </si>
  <si>
    <t>00011105300000000120</t>
  </si>
  <si>
    <t xml:space="preserve"> 823 10807150011000110</t>
  </si>
  <si>
    <t xml:space="preserve"> 000 10807150011000110</t>
  </si>
  <si>
    <t xml:space="preserve"> 182 10501011013000110</t>
  </si>
  <si>
    <t xml:space="preserve"> 182 10501012012100110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</si>
  <si>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</si>
  <si>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</si>
  <si>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</si>
  <si>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</si>
  <si>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</si>
  <si>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</si>
  <si>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</si>
  <si>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Прочие доходы от оказания платных услуг (работ)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</si>
  <si>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</si>
  <si>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</si>
  <si>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Государственная пошлина за выдачу разрешения на установку рекламной конструкции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</si>
  <si>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</si>
  <si>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923 20225555040000150</t>
  </si>
  <si>
    <t>992 20219999040000150</t>
  </si>
  <si>
    <t>Прочие дотации</t>
  </si>
  <si>
    <t>Прочие дотации бюджетам городских округов</t>
  </si>
  <si>
    <t>Прочие неналоговые доходы бюджетов городских округов</t>
  </si>
  <si>
    <t>Прочие неналоговые доходы</t>
  </si>
  <si>
    <t>923 11705040040000180</t>
  </si>
  <si>
    <t>000 11705000000000180</t>
  </si>
  <si>
    <t>000 20219999000000150</t>
  </si>
  <si>
    <t>923 11701040040000180</t>
  </si>
  <si>
    <t>000 11701000000000180</t>
  </si>
  <si>
    <t>00011700000000000000</t>
  </si>
  <si>
    <t xml:space="preserve"> 890 11601083010037140</t>
  </si>
  <si>
    <t xml:space="preserve"> 890 11601193010013140</t>
  </si>
  <si>
    <t xml:space="preserve"> 890 11601193019000140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</si>
  <si>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</si>
  <si>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</si>
  <si>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ПРОЧИЕ НЕНАЛОГОВЫЕ ДОХОДЫ</t>
  </si>
  <si>
    <t>Невыясненные поступления</t>
  </si>
  <si>
    <t>000 20225555000000150</t>
  </si>
  <si>
    <t>Субсидии бюджетам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</si>
  <si>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</si>
  <si>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</si>
  <si>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 xml:space="preserve"> 000 11601083010000140</t>
  </si>
  <si>
    <t xml:space="preserve"> 000 11601190100000140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</si>
  <si>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</si>
  <si>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</si>
  <si>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Руководитель финансово-экономической</t>
  </si>
  <si>
    <t>Н.Г. Бобрецова</t>
  </si>
  <si>
    <t>000 20240000000000150</t>
  </si>
  <si>
    <t xml:space="preserve"> 875 11601203010000140</t>
  </si>
  <si>
    <t xml:space="preserve"> 000 11601063010101140</t>
  </si>
  <si>
    <t>000 11601070010000140</t>
  </si>
  <si>
    <t>890 11601073010000140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</si>
  <si>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</si>
  <si>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</si>
  <si>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</si>
  <si>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000 11610030040000140</t>
  </si>
  <si>
    <t>923 11610031040000140</t>
  </si>
  <si>
    <t>000 11300000000000000</t>
  </si>
  <si>
    <t>000 11301990000000130</t>
  </si>
  <si>
    <t>Периодичность: квартальная</t>
  </si>
  <si>
    <t>на 01.10.2020 г.</t>
  </si>
  <si>
    <t>Иные межбюджетные трансферты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</si>
  <si>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</si>
  <si>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975 20245303040000000</t>
  </si>
  <si>
    <t>УТВЕРЖДЕН</t>
  </si>
  <si>
    <t xml:space="preserve">      распоряжением администрации</t>
  </si>
  <si>
    <t xml:space="preserve">      городского округа "Вуктыл"  </t>
  </si>
  <si>
    <t>(приложение №1)</t>
  </si>
  <si>
    <t xml:space="preserve">Заместитель начальника управления – начальник отдела 
бюджетного планирования 
Финансового управления администрации
городского округа «Вуктыл»
</t>
  </si>
  <si>
    <r>
      <t xml:space="preserve">" 28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октября 2020 г.</t>
    </r>
  </si>
  <si>
    <t xml:space="preserve">от «28» октября 2020 г. № 10 /776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</si>
</sst>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#,##0.00_ ;\-#,##0.00\ "/>
  </numFmts>
  <fonts count="3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8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24">
    <xf numFmtId="0" fontId="0" fillId="0" borderId="0"/>
    <xf numFmtId="0" fontId="6" fillId="0" borderId="30">
      <alignment horizontal="left" wrapText="1"/>
    </xf>
    <xf numFmtId="49" fontId="6" fillId="0" borderId="32">
      <alignment horizontal="center" wrapText="1"/>
    </xf>
    <xf numFmtId="49" fontId="6" fillId="0" borderId="34">
      <alignment horizontal="center"/>
    </xf>
    <xf numFmtId="4" fontId="6" fillId="0" borderId="36">
      <alignment horizontal="right"/>
    </xf>
    <xf numFmtId="0" fontId="6" fillId="0" borderId="38">
      <alignment horizontal="left" wrapText="1"/>
    </xf>
    <xf numFmtId="49" fontId="6" fillId="0" borderId="40">
      <alignment horizontal="center" wrapText="1"/>
    </xf>
    <xf numFmtId="49" fontId="6" fillId="0" borderId="42">
      <alignment horizontal="center"/>
    </xf>
    <xf numFmtId="0" fontId="9" fillId="0" borderId="42"/>
    <xf numFmtId="0" fontId="6" fillId="0" borderId="30">
      <alignment horizontal="left" wrapText="1" indent="1"/>
    </xf>
    <xf numFmtId="49" fontId="6" fillId="0" borderId="45">
      <alignment horizontal="center" wrapText="1"/>
    </xf>
    <xf numFmtId="49" fontId="6" fillId="0" borderId="47">
      <alignment horizontal="center"/>
    </xf>
    <xf numFmtId="4" fontId="6" fillId="0" borderId="47">
      <alignment horizontal="right"/>
    </xf>
    <xf numFmtId="0" fontId="6" fillId="0" borderId="38">
      <alignment horizontal="left" wrapText="1" indent="2"/>
    </xf>
    <xf numFmtId="0" fontId="6" fillId="0" borderId="48">
      <alignment horizontal="left" wrapText="1" indent="2"/>
    </xf>
    <xf numFmtId="49" fontId="6" fillId="0" borderId="45">
      <alignment horizontal="center" shrinkToFit="1"/>
    </xf>
    <xf numFmtId="49" fontId="6" fillId="0" borderId="47">
      <alignment horizontal="center" shrinkToFit="1"/>
    </xf>
    <xf numFmtId="4" fontId="14" fillId="0" borderId="36">
      <alignment horizontal="right" vertical="center" shrinkToFit="1"/>
    </xf>
    <xf numFmtId="1" fontId="14" fillId="0" borderId="36">
      <alignment horizontal="center" vertical="center" shrinkToFit="1"/>
    </xf>
    <xf numFmtId="43" fontId="21" fillId="0" borderId="0" applyFont="0" applyFill="0" applyBorder="0" applyAlignment="0" applyProtection="0"/>
    <xf numFmtId="0" fontId="18" fillId="0" borderId="0"/>
    <xf numFmtId="4" fontId="9" fillId="0" borderId="57">
      <alignment horizontal="right" vertical="top" shrinkToFit="1"/>
    </xf>
    <xf numFmtId="4" fontId="26" fillId="3" borderId="36">
      <alignment horizontal="right" vertical="top" shrinkToFit="1"/>
    </xf>
    <xf numFmtId="49" fontId="27" fillId="0" borderId="58">
      <alignment horizontal="center" vertical="top" shrinkToFit="1"/>
    </xf>
  </cellStyleXfs>
  <cellXfs count="214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7" fillId="2" borderId="31" xfId="1" applyNumberFormat="1" applyFont="1" applyFill="1" applyBorder="1" applyProtection="1">
      <alignment horizontal="left" wrapText="1"/>
    </xf>
    <xf numFmtId="49" fontId="7" fillId="2" borderId="33" xfId="2" applyNumberFormat="1" applyFont="1" applyFill="1" applyBorder="1" applyAlignment="1" applyProtection="1">
      <alignment horizontal="center" wrapText="1"/>
    </xf>
    <xf numFmtId="49" fontId="7" fillId="2" borderId="35" xfId="3" applyNumberFormat="1" applyFont="1" applyFill="1" applyBorder="1" applyAlignment="1" applyProtection="1">
      <alignment horizontal="center"/>
    </xf>
    <xf numFmtId="0" fontId="7" fillId="2" borderId="39" xfId="5" applyNumberFormat="1" applyFont="1" applyFill="1" applyBorder="1" applyProtection="1">
      <alignment horizontal="left" wrapText="1"/>
    </xf>
    <xf numFmtId="49" fontId="7" fillId="2" borderId="41" xfId="6" applyNumberFormat="1" applyFont="1" applyFill="1" applyBorder="1" applyAlignment="1" applyProtection="1">
      <alignment horizontal="center" wrapText="1"/>
    </xf>
    <xf numFmtId="49" fontId="7" fillId="2" borderId="42" xfId="7" applyNumberFormat="1" applyFont="1" applyFill="1" applyBorder="1" applyAlignment="1" applyProtection="1">
      <alignment horizontal="center"/>
    </xf>
    <xf numFmtId="0" fontId="7" fillId="2" borderId="44" xfId="9" applyNumberFormat="1" applyFont="1" applyFill="1" applyBorder="1" applyProtection="1">
      <alignment horizontal="left" wrapText="1" indent="1"/>
    </xf>
    <xf numFmtId="49" fontId="7" fillId="2" borderId="46" xfId="10" applyNumberFormat="1" applyFont="1" applyFill="1" applyBorder="1" applyAlignment="1" applyProtection="1">
      <alignment horizontal="center" wrapText="1"/>
    </xf>
    <xf numFmtId="49" fontId="7" fillId="2" borderId="47" xfId="11" applyNumberFormat="1" applyFont="1" applyFill="1" applyBorder="1" applyAlignment="1" applyProtection="1">
      <alignment horizontal="center"/>
    </xf>
    <xf numFmtId="0" fontId="6" fillId="2" borderId="39" xfId="13" applyNumberFormat="1" applyFont="1" applyFill="1" applyBorder="1" applyProtection="1">
      <alignment horizontal="left" wrapText="1" indent="2"/>
    </xf>
    <xf numFmtId="49" fontId="6" fillId="2" borderId="41" xfId="6" applyNumberFormat="1" applyFont="1" applyFill="1" applyBorder="1" applyAlignment="1" applyProtection="1">
      <alignment horizontal="center" wrapText="1"/>
    </xf>
    <xf numFmtId="49" fontId="6" fillId="2" borderId="42" xfId="7" applyNumberFormat="1" applyFont="1" applyFill="1" applyBorder="1" applyAlignment="1" applyProtection="1">
      <alignment horizontal="center"/>
    </xf>
    <xf numFmtId="0" fontId="6" fillId="2" borderId="44" xfId="14" applyNumberFormat="1" applyFont="1" applyFill="1" applyBorder="1" applyProtection="1">
      <alignment horizontal="left" wrapText="1" indent="2"/>
    </xf>
    <xf numFmtId="49" fontId="6" fillId="2" borderId="46" xfId="15" applyNumberFormat="1" applyFont="1" applyFill="1" applyBorder="1" applyAlignment="1" applyProtection="1">
      <alignment horizontal="center" shrinkToFit="1"/>
    </xf>
    <xf numFmtId="49" fontId="6" fillId="2" borderId="47" xfId="16" applyNumberFormat="1" applyFont="1" applyFill="1" applyBorder="1" applyAlignment="1" applyProtection="1">
      <alignment horizontal="center" shrinkToFit="1"/>
    </xf>
    <xf numFmtId="0" fontId="6" fillId="2" borderId="44" xfId="14" applyNumberFormat="1" applyFill="1" applyBorder="1" applyProtection="1">
      <alignment horizontal="left" wrapText="1" indent="2"/>
    </xf>
    <xf numFmtId="49" fontId="6" fillId="2" borderId="46" xfId="15" applyNumberFormat="1" applyFill="1" applyBorder="1" applyAlignment="1" applyProtection="1">
      <alignment horizontal="center" shrinkToFit="1"/>
    </xf>
    <xf numFmtId="49" fontId="6" fillId="2" borderId="47" xfId="16" applyNumberFormat="1" applyFill="1" applyBorder="1" applyAlignment="1" applyProtection="1">
      <alignment horizontal="center" shrinkToFit="1"/>
    </xf>
    <xf numFmtId="4" fontId="10" fillId="2" borderId="29" xfId="0" applyNumberFormat="1" applyFont="1" applyFill="1" applyBorder="1" applyAlignment="1">
      <alignment horizontal="center"/>
    </xf>
    <xf numFmtId="0" fontId="7" fillId="2" borderId="44" xfId="14" applyNumberFormat="1" applyFont="1" applyFill="1" applyBorder="1" applyProtection="1">
      <alignment horizontal="left" wrapText="1" indent="2"/>
    </xf>
    <xf numFmtId="49" fontId="7" fillId="2" borderId="50" xfId="10" applyNumberFormat="1" applyFont="1" applyFill="1" applyBorder="1" applyAlignment="1" applyProtection="1">
      <alignment horizontal="center" wrapText="1"/>
    </xf>
    <xf numFmtId="49" fontId="7" fillId="2" borderId="51" xfId="11" applyNumberFormat="1" applyFont="1" applyFill="1" applyBorder="1" applyAlignment="1" applyProtection="1">
      <alignment horizontal="center"/>
    </xf>
    <xf numFmtId="49" fontId="6" fillId="2" borderId="20" xfId="6" applyNumberFormat="1" applyFont="1" applyFill="1" applyBorder="1" applyAlignment="1" applyProtection="1">
      <alignment horizontal="center" wrapText="1"/>
    </xf>
    <xf numFmtId="49" fontId="6" fillId="2" borderId="21" xfId="7" applyNumberFormat="1" applyFont="1" applyFill="1" applyBorder="1" applyAlignment="1" applyProtection="1">
      <alignment horizontal="center"/>
    </xf>
    <xf numFmtId="49" fontId="6" fillId="2" borderId="29" xfId="7" applyNumberFormat="1" applyFont="1" applyFill="1" applyBorder="1" applyAlignment="1" applyProtection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29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6" fillId="2" borderId="26" xfId="14" applyNumberFormat="1" applyFill="1" applyBorder="1" applyProtection="1">
      <alignment horizontal="left" wrapText="1" indent="2"/>
    </xf>
    <xf numFmtId="49" fontId="6" fillId="2" borderId="53" xfId="15" applyNumberFormat="1" applyFill="1" applyBorder="1" applyAlignment="1" applyProtection="1">
      <alignment horizontal="center" shrinkToFit="1"/>
    </xf>
    <xf numFmtId="49" fontId="6" fillId="2" borderId="54" xfId="16" applyNumberFormat="1" applyFill="1" applyBorder="1" applyAlignment="1" applyProtection="1">
      <alignment horizontal="center" shrinkToFit="1"/>
    </xf>
    <xf numFmtId="4" fontId="10" fillId="2" borderId="19" xfId="0" applyNumberFormat="1" applyFont="1" applyFill="1" applyBorder="1" applyAlignment="1">
      <alignment horizontal="right"/>
    </xf>
    <xf numFmtId="0" fontId="0" fillId="2" borderId="0" xfId="0" applyFill="1"/>
    <xf numFmtId="4" fontId="10" fillId="2" borderId="0" xfId="0" applyNumberFormat="1" applyFont="1" applyFill="1" applyBorder="1" applyAlignment="1">
      <alignment horizontal="right"/>
    </xf>
    <xf numFmtId="0" fontId="11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49" fontId="13" fillId="2" borderId="0" xfId="0" applyNumberFormat="1" applyFont="1" applyFill="1" applyBorder="1" applyAlignment="1">
      <alignment horizontal="left" wrapText="1"/>
    </xf>
    <xf numFmtId="0" fontId="13" fillId="2" borderId="0" xfId="0" applyFont="1" applyFill="1"/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/>
    </xf>
    <xf numFmtId="4" fontId="13" fillId="2" borderId="0" xfId="0" applyNumberFormat="1" applyFont="1" applyFill="1"/>
    <xf numFmtId="0" fontId="13" fillId="2" borderId="0" xfId="0" applyFont="1" applyFill="1" applyAlignment="1">
      <alignment wrapText="1"/>
    </xf>
    <xf numFmtId="4" fontId="2" fillId="2" borderId="0" xfId="0" applyNumberFormat="1" applyFont="1" applyFill="1" applyBorder="1" applyAlignment="1" applyProtection="1">
      <alignment horizontal="right"/>
    </xf>
    <xf numFmtId="0" fontId="18" fillId="2" borderId="0" xfId="0" applyNumberFormat="1" applyFont="1" applyFill="1"/>
    <xf numFmtId="0" fontId="18" fillId="2" borderId="0" xfId="0" applyFont="1" applyFill="1"/>
    <xf numFmtId="0" fontId="16" fillId="2" borderId="0" xfId="0" applyFont="1" applyFill="1" applyBorder="1" applyAlignment="1" applyProtection="1"/>
    <xf numFmtId="0" fontId="16" fillId="2" borderId="0" xfId="0" applyFont="1" applyFill="1" applyBorder="1" applyAlignment="1" applyProtection="1">
      <alignment horizontal="right"/>
    </xf>
    <xf numFmtId="49" fontId="16" fillId="2" borderId="0" xfId="0" applyNumberFormat="1" applyFont="1" applyFill="1" applyBorder="1" applyAlignment="1" applyProtection="1">
      <alignment horizontal="right"/>
    </xf>
    <xf numFmtId="0" fontId="19" fillId="2" borderId="0" xfId="0" applyFont="1" applyFill="1" applyBorder="1" applyAlignment="1" applyProtection="1">
      <alignment horizontal="center"/>
    </xf>
    <xf numFmtId="0" fontId="16" fillId="2" borderId="0" xfId="0" applyFont="1" applyFill="1"/>
    <xf numFmtId="4" fontId="18" fillId="2" borderId="0" xfId="0" applyNumberFormat="1" applyFont="1" applyFill="1"/>
    <xf numFmtId="0" fontId="20" fillId="2" borderId="0" xfId="0" applyFont="1" applyFill="1"/>
    <xf numFmtId="0" fontId="15" fillId="2" borderId="0" xfId="0" applyFont="1" applyFill="1" applyBorder="1" applyAlignment="1" applyProtection="1">
      <alignment horizontal="left"/>
    </xf>
    <xf numFmtId="49" fontId="15" fillId="2" borderId="0" xfId="0" applyNumberFormat="1" applyFont="1" applyFill="1" applyBorder="1" applyAlignment="1" applyProtection="1"/>
    <xf numFmtId="0" fontId="15" fillId="2" borderId="0" xfId="0" applyFont="1" applyFill="1"/>
    <xf numFmtId="49" fontId="2" fillId="2" borderId="0" xfId="0" applyNumberFormat="1" applyFont="1" applyFill="1" applyBorder="1" applyAlignment="1" applyProtection="1">
      <alignment horizontal="center" vertical="center"/>
    </xf>
    <xf numFmtId="49" fontId="16" fillId="2" borderId="0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wrapText="1"/>
    </xf>
    <xf numFmtId="49" fontId="4" fillId="2" borderId="21" xfId="0" applyNumberFormat="1" applyFont="1" applyFill="1" applyBorder="1" applyAlignment="1" applyProtection="1">
      <alignment horizontal="center" wrapText="1"/>
    </xf>
    <xf numFmtId="49" fontId="10" fillId="2" borderId="21" xfId="0" applyNumberFormat="1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vertical="center" wrapText="1"/>
    </xf>
    <xf numFmtId="49" fontId="4" fillId="2" borderId="21" xfId="0" applyNumberFormat="1" applyFont="1" applyFill="1" applyBorder="1" applyAlignment="1" applyProtection="1">
      <alignment horizontal="left" wrapText="1"/>
    </xf>
    <xf numFmtId="49" fontId="4" fillId="2" borderId="21" xfId="0" applyNumberFormat="1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21" xfId="0" applyFont="1" applyFill="1" applyBorder="1" applyAlignment="1" applyProtection="1">
      <alignment horizontal="center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1" xfId="0" applyNumberFormat="1" applyFont="1" applyFill="1" applyBorder="1" applyAlignment="1" applyProtection="1">
      <alignment horizontal="center"/>
    </xf>
    <xf numFmtId="49" fontId="10" fillId="2" borderId="21" xfId="0" applyNumberFormat="1" applyFont="1" applyFill="1" applyBorder="1" applyAlignment="1" applyProtection="1">
      <alignment horizontal="left" wrapText="1"/>
    </xf>
    <xf numFmtId="49" fontId="8" fillId="2" borderId="21" xfId="0" applyNumberFormat="1" applyFont="1" applyFill="1" applyBorder="1" applyAlignment="1" applyProtection="1">
      <alignment horizontal="left" wrapText="1"/>
    </xf>
    <xf numFmtId="4" fontId="0" fillId="2" borderId="0" xfId="0" applyNumberFormat="1" applyFill="1"/>
    <xf numFmtId="4" fontId="20" fillId="2" borderId="0" xfId="0" applyNumberFormat="1" applyFont="1" applyFill="1"/>
    <xf numFmtId="4" fontId="8" fillId="2" borderId="37" xfId="0" applyNumberFormat="1" applyFont="1" applyFill="1" applyBorder="1" applyAlignment="1">
      <alignment horizontal="center"/>
    </xf>
    <xf numFmtId="0" fontId="22" fillId="2" borderId="21" xfId="0" applyFont="1" applyFill="1" applyBorder="1" applyAlignment="1" applyProtection="1">
      <alignment horizontal="center" vertical="center"/>
    </xf>
    <xf numFmtId="49" fontId="22" fillId="2" borderId="21" xfId="0" applyNumberFormat="1" applyFont="1" applyFill="1" applyBorder="1" applyAlignment="1" applyProtection="1">
      <alignment horizontal="center" vertical="center"/>
    </xf>
    <xf numFmtId="49" fontId="18" fillId="2" borderId="21" xfId="0" applyNumberFormat="1" applyFont="1" applyFill="1" applyBorder="1" applyAlignment="1" applyProtection="1">
      <alignment horizontal="center" vertical="center"/>
    </xf>
    <xf numFmtId="49" fontId="22" fillId="2" borderId="21" xfId="0" applyNumberFormat="1" applyFont="1" applyFill="1" applyBorder="1" applyAlignment="1" applyProtection="1">
      <alignment horizontal="center" wrapText="1"/>
    </xf>
    <xf numFmtId="4" fontId="23" fillId="2" borderId="21" xfId="0" applyNumberFormat="1" applyFont="1" applyFill="1" applyBorder="1" applyAlignment="1" applyProtection="1">
      <alignment horizontal="right"/>
    </xf>
    <xf numFmtId="49" fontId="18" fillId="2" borderId="21" xfId="0" applyNumberFormat="1" applyFont="1" applyFill="1" applyBorder="1" applyAlignment="1" applyProtection="1">
      <alignment horizontal="center"/>
    </xf>
    <xf numFmtId="49" fontId="24" fillId="2" borderId="21" xfId="0" applyNumberFormat="1" applyFont="1" applyFill="1" applyBorder="1" applyAlignment="1" applyProtection="1">
      <alignment horizontal="center" wrapText="1"/>
    </xf>
    <xf numFmtId="49" fontId="20" fillId="2" borderId="21" xfId="0" applyNumberFormat="1" applyFont="1" applyFill="1" applyBorder="1" applyAlignment="1" applyProtection="1">
      <alignment horizontal="center"/>
    </xf>
    <xf numFmtId="4" fontId="25" fillId="2" borderId="21" xfId="0" applyNumberFormat="1" applyFont="1" applyFill="1" applyBorder="1" applyAlignment="1" applyProtection="1">
      <alignment horizontal="right"/>
    </xf>
    <xf numFmtId="49" fontId="18" fillId="2" borderId="14" xfId="20" applyNumberFormat="1" applyFont="1" applyFill="1" applyBorder="1" applyAlignment="1" applyProtection="1">
      <alignment horizontal="center" wrapText="1"/>
    </xf>
    <xf numFmtId="49" fontId="18" fillId="2" borderId="26" xfId="20" applyNumberFormat="1" applyFont="1" applyFill="1" applyBorder="1" applyAlignment="1" applyProtection="1">
      <alignment horizontal="center"/>
    </xf>
    <xf numFmtId="49" fontId="18" fillId="2" borderId="21" xfId="0" applyNumberFormat="1" applyFont="1" applyFill="1" applyBorder="1" applyAlignment="1">
      <alignment horizontal="center" wrapText="1"/>
    </xf>
    <xf numFmtId="49" fontId="20" fillId="2" borderId="21" xfId="0" applyNumberFormat="1" applyFont="1" applyFill="1" applyBorder="1" applyAlignment="1" applyProtection="1">
      <alignment horizontal="center" wrapText="1"/>
    </xf>
    <xf numFmtId="49" fontId="18" fillId="2" borderId="21" xfId="0" applyNumberFormat="1" applyFont="1" applyFill="1" applyBorder="1" applyAlignment="1" applyProtection="1">
      <alignment horizontal="center" wrapText="1"/>
    </xf>
    <xf numFmtId="43" fontId="18" fillId="2" borderId="0" xfId="19" applyFont="1" applyFill="1"/>
    <xf numFmtId="43" fontId="18" fillId="2" borderId="0" xfId="0" applyNumberFormat="1" applyFont="1" applyFill="1"/>
    <xf numFmtId="49" fontId="18" fillId="2" borderId="21" xfId="18" applyNumberFormat="1" applyFont="1" applyFill="1" applyBorder="1" applyProtection="1">
      <alignment horizontal="center" vertical="center" shrinkToFit="1"/>
    </xf>
    <xf numFmtId="49" fontId="18" fillId="2" borderId="21" xfId="18" applyNumberFormat="1" applyFont="1" applyFill="1" applyBorder="1" applyAlignment="1" applyProtection="1">
      <alignment horizontal="center" shrinkToFit="1"/>
    </xf>
    <xf numFmtId="0" fontId="13" fillId="2" borderId="0" xfId="0" applyFont="1" applyFill="1" applyAlignment="1"/>
    <xf numFmtId="4" fontId="25" fillId="2" borderId="15" xfId="0" applyNumberFormat="1" applyFont="1" applyFill="1" applyBorder="1" applyAlignment="1" applyProtection="1">
      <alignment horizontal="right"/>
    </xf>
    <xf numFmtId="49" fontId="18" fillId="2" borderId="36" xfId="0" applyNumberFormat="1" applyFont="1" applyFill="1" applyBorder="1" applyAlignment="1">
      <alignment horizontal="center" wrapText="1"/>
    </xf>
    <xf numFmtId="0" fontId="18" fillId="2" borderId="21" xfId="0" applyFont="1" applyFill="1" applyBorder="1" applyAlignment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 vertical="center"/>
    </xf>
    <xf numFmtId="4" fontId="20" fillId="4" borderId="0" xfId="0" applyNumberFormat="1" applyFont="1" applyFill="1"/>
    <xf numFmtId="0" fontId="20" fillId="4" borderId="0" xfId="0" applyFont="1" applyFill="1"/>
    <xf numFmtId="0" fontId="18" fillId="4" borderId="0" xfId="0" applyFont="1" applyFill="1"/>
    <xf numFmtId="49" fontId="9" fillId="2" borderId="58" xfId="23" applyNumberFormat="1" applyFont="1" applyFill="1" applyAlignment="1" applyProtection="1">
      <alignment horizontal="center" shrinkToFit="1"/>
    </xf>
    <xf numFmtId="49" fontId="9" fillId="2" borderId="58" xfId="23" applyNumberFormat="1" applyFont="1" applyFill="1" applyAlignment="1" applyProtection="1">
      <alignment horizontal="center" vertical="center" shrinkToFit="1"/>
    </xf>
    <xf numFmtId="49" fontId="8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 wrapText="1"/>
    </xf>
    <xf numFmtId="49" fontId="10" fillId="2" borderId="21" xfId="0" applyNumberFormat="1" applyFont="1" applyFill="1" applyBorder="1" applyAlignment="1" applyProtection="1">
      <alignment horizontal="center"/>
    </xf>
    <xf numFmtId="49" fontId="2" fillId="2" borderId="24" xfId="0" applyNumberFormat="1" applyFont="1" applyFill="1" applyBorder="1" applyAlignment="1" applyProtection="1">
      <alignment horizontal="center"/>
    </xf>
    <xf numFmtId="49" fontId="20" fillId="2" borderId="21" xfId="18" applyNumberFormat="1" applyFont="1" applyFill="1" applyBorder="1" applyAlignment="1" applyProtection="1">
      <alignment horizontal="center" shrinkToFit="1"/>
    </xf>
    <xf numFmtId="0" fontId="18" fillId="2" borderId="21" xfId="0" applyNumberFormat="1" applyFont="1" applyFill="1" applyBorder="1" applyAlignment="1" applyProtection="1">
      <alignment horizontal="center" vertical="center"/>
    </xf>
    <xf numFmtId="0" fontId="18" fillId="2" borderId="21" xfId="0" applyNumberFormat="1" applyFont="1" applyFill="1" applyBorder="1" applyAlignment="1" applyProtection="1">
      <alignment horizontal="center"/>
    </xf>
    <xf numFmtId="0" fontId="18" fillId="2" borderId="0" xfId="0" applyNumberFormat="1" applyFont="1" applyFill="1" applyBorder="1" applyAlignment="1" applyProtection="1">
      <alignment horizontal="left"/>
    </xf>
    <xf numFmtId="0" fontId="18" fillId="2" borderId="0" xfId="0" applyNumberFormat="1" applyFont="1" applyFill="1" applyBorder="1" applyAlignment="1" applyProtection="1"/>
    <xf numFmtId="0" fontId="18" fillId="0" borderId="21" xfId="0" applyFont="1" applyBorder="1" applyAlignment="1">
      <alignment horizontal="center" wrapText="1"/>
    </xf>
    <xf numFmtId="0" fontId="18" fillId="2" borderId="0" xfId="0" applyNumberFormat="1" applyFont="1" applyFill="1" applyBorder="1" applyAlignment="1" applyProtection="1">
      <alignment horizontal="center"/>
    </xf>
    <xf numFmtId="49" fontId="15" fillId="2" borderId="21" xfId="0" applyNumberFormat="1" applyFont="1" applyFill="1" applyBorder="1" applyAlignment="1" applyProtection="1">
      <alignment horizontal="left" wrapText="1"/>
    </xf>
    <xf numFmtId="0" fontId="15" fillId="2" borderId="21" xfId="0" applyFont="1" applyFill="1" applyBorder="1" applyAlignment="1" applyProtection="1">
      <alignment horizontal="center" vertical="center"/>
    </xf>
    <xf numFmtId="49" fontId="28" fillId="2" borderId="21" xfId="0" applyNumberFormat="1" applyFont="1" applyFill="1" applyBorder="1" applyAlignment="1" applyProtection="1">
      <alignment horizontal="left" wrapText="1"/>
    </xf>
    <xf numFmtId="165" fontId="15" fillId="2" borderId="21" xfId="0" applyNumberFormat="1" applyFont="1" applyFill="1" applyBorder="1" applyAlignment="1" applyProtection="1">
      <alignment horizontal="left" wrapText="1"/>
    </xf>
    <xf numFmtId="49" fontId="15" fillId="2" borderId="56" xfId="20" applyNumberFormat="1" applyFont="1" applyFill="1" applyBorder="1" applyAlignment="1" applyProtection="1">
      <alignment horizontal="left" wrapText="1"/>
    </xf>
    <xf numFmtId="49" fontId="15" fillId="2" borderId="36" xfId="0" applyNumberFormat="1" applyFont="1" applyFill="1" applyBorder="1" applyAlignment="1">
      <alignment horizontal="left" wrapText="1"/>
    </xf>
    <xf numFmtId="4" fontId="23" fillId="2" borderId="21" xfId="17" applyNumberFormat="1" applyFont="1" applyFill="1" applyBorder="1" applyAlignment="1" applyProtection="1">
      <alignment horizontal="right" shrinkToFit="1"/>
    </xf>
    <xf numFmtId="4" fontId="25" fillId="2" borderId="21" xfId="17" applyNumberFormat="1" applyFont="1" applyFill="1" applyBorder="1" applyAlignment="1" applyProtection="1">
      <alignment horizontal="right" shrinkToFit="1"/>
    </xf>
    <xf numFmtId="0" fontId="13" fillId="2" borderId="0" xfId="0" applyFont="1" applyFill="1" applyAlignment="1">
      <alignment horizontal="center"/>
    </xf>
    <xf numFmtId="0" fontId="1" fillId="2" borderId="0" xfId="0" applyFont="1" applyFill="1" applyBorder="1" applyAlignment="1" applyProtection="1">
      <alignment horizontal="center"/>
    </xf>
    <xf numFmtId="4" fontId="23" fillId="2" borderId="21" xfId="0" applyNumberFormat="1" applyFont="1" applyFill="1" applyBorder="1" applyAlignment="1">
      <alignment wrapText="1"/>
    </xf>
    <xf numFmtId="4" fontId="23" fillId="2" borderId="0" xfId="0" applyNumberFormat="1" applyFont="1" applyFill="1" applyBorder="1" applyAlignment="1">
      <alignment wrapText="1"/>
    </xf>
    <xf numFmtId="4" fontId="25" fillId="2" borderId="21" xfId="0" applyNumberFormat="1" applyFont="1" applyFill="1" applyBorder="1" applyAlignment="1">
      <alignment wrapText="1"/>
    </xf>
    <xf numFmtId="4" fontId="7" fillId="2" borderId="35" xfId="4" applyNumberFormat="1" applyFont="1" applyFill="1" applyBorder="1" applyAlignment="1" applyProtection="1">
      <alignment horizontal="center"/>
    </xf>
    <xf numFmtId="4" fontId="7" fillId="2" borderId="47" xfId="12" applyNumberFormat="1" applyFont="1" applyFill="1" applyBorder="1" applyAlignment="1" applyProtection="1">
      <alignment horizontal="center"/>
    </xf>
    <xf numFmtId="166" fontId="7" fillId="2" borderId="47" xfId="19" applyNumberFormat="1" applyFont="1" applyFill="1" applyBorder="1" applyAlignment="1" applyProtection="1">
      <alignment horizontal="center"/>
    </xf>
    <xf numFmtId="166" fontId="6" fillId="2" borderId="43" xfId="19" applyNumberFormat="1" applyFont="1" applyFill="1" applyBorder="1" applyAlignment="1" applyProtection="1">
      <alignment horizontal="center"/>
    </xf>
    <xf numFmtId="4" fontId="6" fillId="2" borderId="47" xfId="12" applyNumberFormat="1" applyFont="1" applyFill="1" applyBorder="1" applyAlignment="1" applyProtection="1">
      <alignment horizontal="center"/>
    </xf>
    <xf numFmtId="166" fontId="6" fillId="2" borderId="49" xfId="19" applyNumberFormat="1" applyFont="1" applyFill="1" applyBorder="1" applyAlignment="1" applyProtection="1">
      <alignment horizontal="center"/>
    </xf>
    <xf numFmtId="4" fontId="6" fillId="2" borderId="49" xfId="12" applyNumberFormat="1" applyFont="1" applyFill="1" applyBorder="1" applyAlignment="1" applyProtection="1">
      <alignment horizontal="center"/>
    </xf>
    <xf numFmtId="4" fontId="7" fillId="2" borderId="51" xfId="12" applyNumberFormat="1" applyFont="1" applyFill="1" applyBorder="1" applyAlignment="1" applyProtection="1">
      <alignment horizontal="center"/>
    </xf>
    <xf numFmtId="4" fontId="7" fillId="2" borderId="52" xfId="12" applyNumberFormat="1" applyFont="1" applyFill="1" applyBorder="1" applyAlignment="1" applyProtection="1">
      <alignment horizontal="center"/>
    </xf>
    <xf numFmtId="4" fontId="7" fillId="2" borderId="49" xfId="12" applyNumberFormat="1" applyFont="1" applyFill="1" applyBorder="1" applyAlignment="1" applyProtection="1">
      <alignment horizontal="center"/>
    </xf>
    <xf numFmtId="4" fontId="8" fillId="2" borderId="25" xfId="0" applyNumberFormat="1" applyFont="1" applyFill="1" applyBorder="1" applyAlignment="1">
      <alignment horizontal="center"/>
    </xf>
    <xf numFmtId="4" fontId="23" fillId="2" borderId="15" xfId="20" applyNumberFormat="1" applyFont="1" applyFill="1" applyBorder="1" applyAlignment="1" applyProtection="1">
      <alignment horizontal="right"/>
    </xf>
    <xf numFmtId="4" fontId="29" fillId="2" borderId="21" xfId="21" applyNumberFormat="1" applyFont="1" applyFill="1" applyBorder="1" applyAlignment="1" applyProtection="1">
      <alignment horizontal="right" shrinkToFit="1"/>
    </xf>
    <xf numFmtId="4" fontId="29" fillId="2" borderId="36" xfId="0" applyNumberFormat="1" applyFont="1" applyFill="1" applyBorder="1" applyAlignment="1">
      <alignment horizontal="right"/>
    </xf>
    <xf numFmtId="4" fontId="29" fillId="2" borderId="47" xfId="0" applyNumberFormat="1" applyFont="1" applyFill="1" applyBorder="1" applyAlignment="1">
      <alignment horizontal="right"/>
    </xf>
    <xf numFmtId="4" fontId="23" fillId="2" borderId="21" xfId="17" applyNumberFormat="1" applyFont="1" applyFill="1" applyBorder="1" applyProtection="1">
      <alignment horizontal="right" vertical="center" shrinkToFit="1"/>
    </xf>
    <xf numFmtId="0" fontId="23" fillId="2" borderId="21" xfId="0" applyFont="1" applyFill="1" applyBorder="1" applyAlignment="1" applyProtection="1">
      <alignment horizontal="right"/>
    </xf>
    <xf numFmtId="0" fontId="23" fillId="2" borderId="21" xfId="0" applyFont="1" applyFill="1" applyBorder="1" applyAlignment="1" applyProtection="1"/>
    <xf numFmtId="4" fontId="29" fillId="2" borderId="42" xfId="0" applyNumberFormat="1" applyFont="1" applyFill="1" applyBorder="1" applyAlignment="1">
      <alignment horizontal="right"/>
    </xf>
    <xf numFmtId="4" fontId="23" fillId="2" borderId="24" xfId="0" applyNumberFormat="1" applyFont="1" applyFill="1" applyBorder="1" applyAlignment="1" applyProtection="1">
      <alignment horizontal="right"/>
    </xf>
    <xf numFmtId="4" fontId="29" fillId="2" borderId="21" xfId="0" applyNumberFormat="1" applyFont="1" applyFill="1" applyBorder="1" applyAlignment="1">
      <alignment horizontal="right"/>
    </xf>
    <xf numFmtId="49" fontId="17" fillId="2" borderId="21" xfId="0" applyNumberFormat="1" applyFont="1" applyFill="1" applyBorder="1" applyAlignment="1" applyProtection="1">
      <alignment horizontal="center" vertical="center" wrapText="1"/>
    </xf>
    <xf numFmtId="49" fontId="17" fillId="2" borderId="21" xfId="0" applyNumberFormat="1" applyFont="1" applyFill="1" applyBorder="1" applyAlignment="1" applyProtection="1">
      <alignment vertical="center"/>
    </xf>
    <xf numFmtId="49" fontId="17" fillId="2" borderId="21" xfId="0" applyNumberFormat="1" applyFont="1" applyFill="1" applyBorder="1" applyAlignment="1" applyProtection="1">
      <alignment horizontal="center" vertical="center"/>
    </xf>
    <xf numFmtId="0" fontId="7" fillId="2" borderId="43" xfId="8" applyNumberFormat="1" applyFont="1" applyFill="1" applyBorder="1" applyAlignment="1" applyProtection="1">
      <alignment horizontal="center"/>
    </xf>
    <xf numFmtId="4" fontId="6" fillId="2" borderId="54" xfId="12" applyNumberFormat="1" applyFont="1" applyFill="1" applyBorder="1" applyAlignment="1" applyProtection="1">
      <alignment horizontal="center"/>
    </xf>
    <xf numFmtId="4" fontId="6" fillId="2" borderId="55" xfId="12" applyNumberFormat="1" applyFont="1" applyFill="1" applyBorder="1" applyAlignment="1" applyProtection="1">
      <alignment horizontal="center"/>
    </xf>
    <xf numFmtId="0" fontId="13" fillId="2" borderId="0" xfId="0" applyFont="1" applyFill="1" applyAlignment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22" fillId="2" borderId="21" xfId="0" applyFont="1" applyFill="1" applyBorder="1" applyAlignment="1" applyProtection="1">
      <alignment horizontal="center" vertical="center" wrapText="1"/>
    </xf>
    <xf numFmtId="49" fontId="22" fillId="2" borderId="21" xfId="0" applyNumberFormat="1" applyFont="1" applyFill="1" applyBorder="1" applyAlignment="1" applyProtection="1">
      <alignment horizontal="center" vertical="center" wrapText="1"/>
    </xf>
    <xf numFmtId="0" fontId="18" fillId="2" borderId="21" xfId="0" applyNumberFormat="1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49" fontId="18" fillId="2" borderId="21" xfId="0" applyNumberFormat="1" applyFont="1" applyFill="1" applyBorder="1" applyAlignment="1" applyProtection="1">
      <alignment horizontal="center" vertical="center" wrapText="1"/>
    </xf>
    <xf numFmtId="49" fontId="17" fillId="2" borderId="21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49" fontId="17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/>
  </cellXfs>
  <cellStyles count="24">
    <cellStyle name="ex80" xfId="23"/>
    <cellStyle name="ex82" xfId="21"/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5" xfId="22"/>
    <cellStyle name="xl46" xfId="17"/>
    <cellStyle name="xl50" xfId="3"/>
    <cellStyle name="xl51" xfId="7"/>
    <cellStyle name="xl56" xfId="4"/>
    <cellStyle name="xl89" xfId="1"/>
    <cellStyle name="Обычный" xfId="0" builtinId="0"/>
    <cellStyle name="Обычный 2" xfId="20"/>
    <cellStyle name="Финансовый" xfId="19" builtinId="3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1"/>
  <sheetViews>
    <sheetView showGridLines="0" tabSelected="1" view="pageBreakPreview" zoomScale="70" zoomScaleNormal="130" zoomScaleSheetLayoutView="70" workbookViewId="0">
      <selection activeCell="L28" sqref="L28"/>
    </sheetView>
  </sheetViews>
  <sheetFormatPr defaultColWidth="9.109375" defaultRowHeight="12.75" customHeight="1" x14ac:dyDescent="0.25"/>
  <cols>
    <col min="1" max="1" width="43.6640625" style="81" customWidth="1"/>
    <col min="2" max="2" width="6.109375" style="71" customWidth="1"/>
    <col min="3" max="3" width="30.5546875" style="70" customWidth="1"/>
    <col min="4" max="4" width="20" style="71" customWidth="1"/>
    <col min="5" max="5" width="15.88671875" style="76" customWidth="1"/>
    <col min="6" max="6" width="18.77734375" style="71" customWidth="1"/>
    <col min="7" max="7" width="14.44140625" style="71" customWidth="1"/>
    <col min="8" max="8" width="13.88671875" style="71" bestFit="1" customWidth="1"/>
    <col min="9" max="16384" width="9.109375" style="71"/>
  </cols>
  <sheetData>
    <row r="1" spans="1:7" ht="3.6" customHeight="1" x14ac:dyDescent="0.3">
      <c r="D1" s="118"/>
      <c r="E1" s="180"/>
      <c r="F1" s="180"/>
    </row>
    <row r="2" spans="1:7" ht="12.6" hidden="1" customHeight="1" x14ac:dyDescent="0.3">
      <c r="D2" s="118"/>
      <c r="E2" s="180"/>
      <c r="F2" s="180"/>
    </row>
    <row r="3" spans="1:7" ht="12.6" hidden="1" customHeight="1" x14ac:dyDescent="0.3">
      <c r="D3" s="118"/>
      <c r="E3" s="180"/>
      <c r="F3" s="180"/>
    </row>
    <row r="4" spans="1:7" ht="17.399999999999999" hidden="1" customHeight="1" x14ac:dyDescent="0.3">
      <c r="D4" s="118"/>
      <c r="E4" s="180"/>
      <c r="F4" s="180"/>
    </row>
    <row r="5" spans="1:7" ht="23.4" hidden="1" customHeight="1" x14ac:dyDescent="0.3">
      <c r="D5" s="118"/>
      <c r="E5" s="180"/>
      <c r="F5" s="180"/>
    </row>
    <row r="6" spans="1:7" ht="6.6" hidden="1" customHeight="1" x14ac:dyDescent="0.25"/>
    <row r="7" spans="1:7" ht="13.2" hidden="1" customHeight="1" x14ac:dyDescent="0.25"/>
    <row r="8" spans="1:7" ht="18.600000000000001" customHeight="1" x14ac:dyDescent="0.3">
      <c r="D8" s="118"/>
      <c r="E8" s="180" t="s">
        <v>923</v>
      </c>
      <c r="F8" s="180"/>
      <c r="G8" s="118"/>
    </row>
    <row r="9" spans="1:7" ht="18" customHeight="1" x14ac:dyDescent="0.3">
      <c r="D9" s="118"/>
      <c r="E9" s="180" t="s">
        <v>924</v>
      </c>
      <c r="F9" s="180"/>
      <c r="G9" s="118"/>
    </row>
    <row r="10" spans="1:7" ht="16.2" customHeight="1" x14ac:dyDescent="0.3">
      <c r="D10" s="118"/>
      <c r="E10" s="180" t="s">
        <v>925</v>
      </c>
      <c r="F10" s="180"/>
      <c r="G10" s="118"/>
    </row>
    <row r="11" spans="1:7" ht="16.2" customHeight="1" x14ac:dyDescent="0.3">
      <c r="D11" s="118"/>
      <c r="E11" s="213" t="s">
        <v>929</v>
      </c>
      <c r="F11" s="213"/>
      <c r="G11" s="118"/>
    </row>
    <row r="12" spans="1:7" ht="18.600000000000001" customHeight="1" x14ac:dyDescent="0.3">
      <c r="D12" s="118"/>
      <c r="E12" s="180" t="s">
        <v>926</v>
      </c>
      <c r="F12" s="180"/>
      <c r="G12" s="118"/>
    </row>
    <row r="13" spans="1:7" ht="12.75" customHeight="1" x14ac:dyDescent="0.3">
      <c r="D13" s="118"/>
      <c r="E13" s="118"/>
    </row>
    <row r="14" spans="1:7" ht="12.75" customHeight="1" x14ac:dyDescent="0.3">
      <c r="D14" s="118"/>
      <c r="E14" s="118"/>
    </row>
    <row r="15" spans="1:7" ht="13.8" x14ac:dyDescent="0.25">
      <c r="A15" s="182"/>
      <c r="B15" s="182"/>
      <c r="C15" s="182"/>
      <c r="D15" s="182"/>
      <c r="E15" s="72"/>
      <c r="F15" s="52"/>
    </row>
    <row r="16" spans="1:7" ht="16.95" customHeight="1" x14ac:dyDescent="0.25">
      <c r="A16" s="182" t="s">
        <v>0</v>
      </c>
      <c r="B16" s="182"/>
      <c r="C16" s="182"/>
      <c r="D16" s="182"/>
      <c r="E16" s="73"/>
      <c r="F16" s="53" t="s">
        <v>1</v>
      </c>
    </row>
    <row r="17" spans="1:10" ht="13.2" x14ac:dyDescent="0.25">
      <c r="A17" s="79"/>
      <c r="B17" s="1"/>
      <c r="C17" s="136"/>
      <c r="D17" s="1"/>
      <c r="E17" s="74" t="s">
        <v>2</v>
      </c>
      <c r="F17" s="54" t="s">
        <v>3</v>
      </c>
    </row>
    <row r="18" spans="1:10" ht="13.2" x14ac:dyDescent="0.25">
      <c r="A18" s="183" t="s">
        <v>919</v>
      </c>
      <c r="B18" s="183"/>
      <c r="C18" s="183"/>
      <c r="D18" s="183"/>
      <c r="E18" s="73" t="s">
        <v>4</v>
      </c>
      <c r="F18" s="55">
        <v>44105</v>
      </c>
    </row>
    <row r="19" spans="1:10" ht="13.2" x14ac:dyDescent="0.25">
      <c r="A19" s="80"/>
      <c r="B19" s="4"/>
      <c r="C19" s="137"/>
      <c r="D19" s="4"/>
      <c r="E19" s="73" t="s">
        <v>6</v>
      </c>
      <c r="F19" s="56" t="s">
        <v>16</v>
      </c>
      <c r="J19" s="71" t="s">
        <v>701</v>
      </c>
    </row>
    <row r="20" spans="1:10" ht="13.2" customHeight="1" x14ac:dyDescent="0.25">
      <c r="A20" s="79" t="s">
        <v>7</v>
      </c>
      <c r="B20" s="184" t="s">
        <v>13</v>
      </c>
      <c r="C20" s="184"/>
      <c r="D20" s="184"/>
      <c r="E20" s="73" t="s">
        <v>8</v>
      </c>
      <c r="F20" s="56" t="s">
        <v>17</v>
      </c>
    </row>
    <row r="21" spans="1:10" ht="13.2" customHeight="1" x14ac:dyDescent="0.25">
      <c r="A21" s="79" t="s">
        <v>9</v>
      </c>
      <c r="B21" s="185" t="s">
        <v>14</v>
      </c>
      <c r="C21" s="185"/>
      <c r="D21" s="185"/>
      <c r="E21" s="73" t="s">
        <v>10</v>
      </c>
      <c r="F21" s="58" t="s">
        <v>18</v>
      </c>
    </row>
    <row r="22" spans="1:10" ht="13.2" x14ac:dyDescent="0.25">
      <c r="A22" s="79" t="s">
        <v>918</v>
      </c>
      <c r="B22" s="57"/>
      <c r="C22" s="136"/>
      <c r="D22" s="59"/>
      <c r="E22" s="73"/>
      <c r="F22" s="60"/>
    </row>
    <row r="23" spans="1:10" ht="13.2" x14ac:dyDescent="0.25">
      <c r="A23" s="79" t="s">
        <v>15</v>
      </c>
      <c r="B23" s="57"/>
      <c r="C23" s="136"/>
      <c r="D23" s="59" t="s">
        <v>701</v>
      </c>
      <c r="E23" s="73" t="s">
        <v>11</v>
      </c>
      <c r="F23" s="61" t="s">
        <v>12</v>
      </c>
    </row>
    <row r="24" spans="1:10" ht="20.25" customHeight="1" x14ac:dyDescent="0.25">
      <c r="A24" s="181" t="s">
        <v>19</v>
      </c>
      <c r="B24" s="181"/>
      <c r="C24" s="181"/>
      <c r="D24" s="181"/>
      <c r="E24" s="75"/>
      <c r="F24" s="62"/>
    </row>
    <row r="25" spans="1:10" ht="4.2" customHeight="1" x14ac:dyDescent="0.25">
      <c r="A25" s="189" t="s">
        <v>20</v>
      </c>
      <c r="B25" s="186" t="s">
        <v>21</v>
      </c>
      <c r="C25" s="188" t="s">
        <v>22</v>
      </c>
      <c r="D25" s="187" t="s">
        <v>23</v>
      </c>
      <c r="E25" s="190" t="s">
        <v>24</v>
      </c>
      <c r="F25" s="187" t="s">
        <v>25</v>
      </c>
    </row>
    <row r="26" spans="1:10" ht="3.6" customHeight="1" x14ac:dyDescent="0.25">
      <c r="A26" s="189"/>
      <c r="B26" s="186"/>
      <c r="C26" s="188"/>
      <c r="D26" s="187"/>
      <c r="E26" s="190"/>
      <c r="F26" s="187"/>
    </row>
    <row r="27" spans="1:10" ht="3" customHeight="1" x14ac:dyDescent="0.25">
      <c r="A27" s="189"/>
      <c r="B27" s="186"/>
      <c r="C27" s="188"/>
      <c r="D27" s="187"/>
      <c r="E27" s="190"/>
      <c r="F27" s="187"/>
    </row>
    <row r="28" spans="1:10" ht="3" customHeight="1" x14ac:dyDescent="0.25">
      <c r="A28" s="189"/>
      <c r="B28" s="186"/>
      <c r="C28" s="188"/>
      <c r="D28" s="187"/>
      <c r="E28" s="190"/>
      <c r="F28" s="187"/>
    </row>
    <row r="29" spans="1:10" ht="3" customHeight="1" x14ac:dyDescent="0.25">
      <c r="A29" s="189"/>
      <c r="B29" s="186"/>
      <c r="C29" s="188"/>
      <c r="D29" s="187"/>
      <c r="E29" s="190"/>
      <c r="F29" s="187"/>
    </row>
    <row r="30" spans="1:10" ht="3" customHeight="1" x14ac:dyDescent="0.25">
      <c r="A30" s="189"/>
      <c r="B30" s="186"/>
      <c r="C30" s="188"/>
      <c r="D30" s="187"/>
      <c r="E30" s="190"/>
      <c r="F30" s="187"/>
    </row>
    <row r="31" spans="1:10" ht="23.4" customHeight="1" x14ac:dyDescent="0.25">
      <c r="A31" s="189"/>
      <c r="B31" s="186"/>
      <c r="C31" s="188"/>
      <c r="D31" s="187"/>
      <c r="E31" s="190"/>
      <c r="F31" s="187"/>
    </row>
    <row r="32" spans="1:10" ht="12.6" customHeight="1" x14ac:dyDescent="0.25">
      <c r="A32" s="141">
        <v>1</v>
      </c>
      <c r="B32" s="100">
        <v>2</v>
      </c>
      <c r="C32" s="134">
        <v>3</v>
      </c>
      <c r="D32" s="101" t="s">
        <v>26</v>
      </c>
      <c r="E32" s="102" t="s">
        <v>27</v>
      </c>
      <c r="F32" s="101" t="s">
        <v>28</v>
      </c>
    </row>
    <row r="33" spans="1:8" ht="13.2" x14ac:dyDescent="0.25">
      <c r="A33" s="140" t="s">
        <v>29</v>
      </c>
      <c r="B33" s="103" t="s">
        <v>30</v>
      </c>
      <c r="C33" s="135" t="s">
        <v>31</v>
      </c>
      <c r="D33" s="104">
        <v>846499464.75999999</v>
      </c>
      <c r="E33" s="104">
        <f>E35+E180</f>
        <v>637441888.33999991</v>
      </c>
      <c r="F33" s="104">
        <f>D33-E33</f>
        <v>209057576.42000008</v>
      </c>
      <c r="G33" s="77"/>
      <c r="H33" s="77"/>
    </row>
    <row r="34" spans="1:8" ht="14.4" customHeight="1" x14ac:dyDescent="0.25">
      <c r="A34" s="140" t="s">
        <v>32</v>
      </c>
      <c r="B34" s="103"/>
      <c r="C34" s="105"/>
      <c r="D34" s="104"/>
      <c r="E34" s="104"/>
      <c r="F34" s="104"/>
    </row>
    <row r="35" spans="1:8" s="78" customFormat="1" ht="15" customHeight="1" x14ac:dyDescent="0.25">
      <c r="A35" s="142" t="s">
        <v>33</v>
      </c>
      <c r="B35" s="106" t="s">
        <v>30</v>
      </c>
      <c r="C35" s="107" t="s">
        <v>34</v>
      </c>
      <c r="D35" s="108" t="s">
        <v>40</v>
      </c>
      <c r="E35" s="108">
        <f>E36++E54+E76+E88+E95+E111+E116+E124+E131+E135+E48+E175</f>
        <v>164706555.25999999</v>
      </c>
      <c r="F35" s="108" t="str">
        <f>IF(OR(D35="-",IF(E35="-",0,E35)&gt;=IF(D35="-",0,D35)),"-",IF(D35="-",0,D35)-IF(E35="-",0,E35))</f>
        <v>-</v>
      </c>
      <c r="G35" s="98"/>
      <c r="H35" s="98"/>
    </row>
    <row r="36" spans="1:8" s="78" customFormat="1" ht="12.75" customHeight="1" x14ac:dyDescent="0.25">
      <c r="A36" s="142" t="s">
        <v>35</v>
      </c>
      <c r="B36" s="106" t="s">
        <v>30</v>
      </c>
      <c r="C36" s="107" t="s">
        <v>36</v>
      </c>
      <c r="D36" s="108" t="s">
        <v>40</v>
      </c>
      <c r="E36" s="108">
        <f>E37</f>
        <v>123480420.05999999</v>
      </c>
      <c r="F36" s="108" t="str">
        <f>IF(OR(D36="-",IF(E36="-",0,E36)&gt;=IF(D36="-",0,D36)),"-",IF(D36="-",0,D36)-IF(E36="-",0,E36))</f>
        <v>-</v>
      </c>
    </row>
    <row r="37" spans="1:8" ht="17.399999999999999" customHeight="1" x14ac:dyDescent="0.25">
      <c r="A37" s="140" t="s">
        <v>37</v>
      </c>
      <c r="B37" s="103" t="s">
        <v>30</v>
      </c>
      <c r="C37" s="105" t="s">
        <v>785</v>
      </c>
      <c r="D37" s="104" t="s">
        <v>40</v>
      </c>
      <c r="E37" s="104">
        <f>E38+E45+E42+E43+E44+E46+E47</f>
        <v>123480420.05999999</v>
      </c>
      <c r="F37" s="108" t="str">
        <f>IF(OR(D37="-",IF(E37="-",0,E37)&gt;=IF(D37="-",0,D37)),"-",IF(D37="-",0,D37)-IF(E37="-",0,E37))</f>
        <v>-</v>
      </c>
    </row>
    <row r="38" spans="1:8" ht="58.2" customHeight="1" x14ac:dyDescent="0.25">
      <c r="A38" s="140" t="s">
        <v>783</v>
      </c>
      <c r="B38" s="103" t="s">
        <v>30</v>
      </c>
      <c r="C38" s="105" t="s">
        <v>784</v>
      </c>
      <c r="D38" s="104" t="s">
        <v>40</v>
      </c>
      <c r="E38" s="104">
        <f>E39++E40+E41</f>
        <v>123101231.34999999</v>
      </c>
      <c r="F38" s="108" t="s">
        <v>40</v>
      </c>
    </row>
    <row r="39" spans="1:8" ht="78.599999999999994" customHeight="1" x14ac:dyDescent="0.25">
      <c r="A39" s="143" t="s">
        <v>38</v>
      </c>
      <c r="B39" s="103" t="s">
        <v>30</v>
      </c>
      <c r="C39" s="105" t="s">
        <v>39</v>
      </c>
      <c r="D39" s="108" t="s">
        <v>40</v>
      </c>
      <c r="E39" s="150">
        <v>122768594.19</v>
      </c>
      <c r="F39" s="108" t="str">
        <f t="shared" ref="F39:F54" si="0">IF(OR(D39="-",IF(E39="-",0,E39)&gt;=IF(D39="-",0,D39)),"-",IF(D39="-",0,D39)-IF(E39="-",0,E39))</f>
        <v>-</v>
      </c>
    </row>
    <row r="40" spans="1:8" ht="57.6" customHeight="1" x14ac:dyDescent="0.25">
      <c r="A40" s="143" t="s">
        <v>41</v>
      </c>
      <c r="B40" s="103" t="s">
        <v>30</v>
      </c>
      <c r="C40" s="105" t="s">
        <v>42</v>
      </c>
      <c r="D40" s="108" t="s">
        <v>40</v>
      </c>
      <c r="E40" s="150">
        <v>153072.70000000001</v>
      </c>
      <c r="F40" s="108" t="str">
        <f t="shared" si="0"/>
        <v>-</v>
      </c>
    </row>
    <row r="41" spans="1:8" ht="76.8" customHeight="1" x14ac:dyDescent="0.25">
      <c r="A41" s="143" t="s">
        <v>43</v>
      </c>
      <c r="B41" s="103" t="s">
        <v>30</v>
      </c>
      <c r="C41" s="105" t="s">
        <v>44</v>
      </c>
      <c r="D41" s="104" t="s">
        <v>40</v>
      </c>
      <c r="E41" s="150">
        <v>179564.46</v>
      </c>
      <c r="F41" s="108" t="str">
        <f t="shared" si="0"/>
        <v>-</v>
      </c>
    </row>
    <row r="42" spans="1:8" ht="99" customHeight="1" x14ac:dyDescent="0.25">
      <c r="A42" s="143" t="s">
        <v>45</v>
      </c>
      <c r="B42" s="103" t="s">
        <v>30</v>
      </c>
      <c r="C42" s="105" t="s">
        <v>46</v>
      </c>
      <c r="D42" s="108" t="s">
        <v>40</v>
      </c>
      <c r="E42" s="150">
        <v>85482.36</v>
      </c>
      <c r="F42" s="108" t="str">
        <f t="shared" si="0"/>
        <v>-</v>
      </c>
    </row>
    <row r="43" spans="1:8" ht="87.6" customHeight="1" x14ac:dyDescent="0.25">
      <c r="A43" s="143" t="s">
        <v>47</v>
      </c>
      <c r="B43" s="103" t="s">
        <v>30</v>
      </c>
      <c r="C43" s="105" t="s">
        <v>48</v>
      </c>
      <c r="D43" s="108" t="s">
        <v>40</v>
      </c>
      <c r="E43" s="150">
        <v>5253.63</v>
      </c>
      <c r="F43" s="108" t="str">
        <f t="shared" si="0"/>
        <v>-</v>
      </c>
    </row>
    <row r="44" spans="1:8" ht="103.2" customHeight="1" x14ac:dyDescent="0.25">
      <c r="A44" s="143" t="s">
        <v>49</v>
      </c>
      <c r="B44" s="103" t="s">
        <v>30</v>
      </c>
      <c r="C44" s="105" t="s">
        <v>50</v>
      </c>
      <c r="D44" s="104" t="s">
        <v>40</v>
      </c>
      <c r="E44" s="150">
        <v>939.34</v>
      </c>
      <c r="F44" s="108" t="str">
        <f t="shared" si="0"/>
        <v>-</v>
      </c>
    </row>
    <row r="45" spans="1:8" ht="55.8" customHeight="1" x14ac:dyDescent="0.25">
      <c r="A45" s="143" t="s">
        <v>51</v>
      </c>
      <c r="B45" s="103" t="s">
        <v>30</v>
      </c>
      <c r="C45" s="105" t="s">
        <v>52</v>
      </c>
      <c r="D45" s="108" t="s">
        <v>40</v>
      </c>
      <c r="E45" s="150">
        <v>282661.21999999997</v>
      </c>
      <c r="F45" s="108" t="str">
        <f t="shared" si="0"/>
        <v>-</v>
      </c>
    </row>
    <row r="46" spans="1:8" ht="51.6" customHeight="1" x14ac:dyDescent="0.25">
      <c r="A46" s="140" t="s">
        <v>53</v>
      </c>
      <c r="B46" s="103" t="s">
        <v>30</v>
      </c>
      <c r="C46" s="105" t="s">
        <v>54</v>
      </c>
      <c r="D46" s="108" t="s">
        <v>40</v>
      </c>
      <c r="E46" s="150">
        <v>2572.16</v>
      </c>
      <c r="F46" s="108" t="str">
        <f t="shared" si="0"/>
        <v>-</v>
      </c>
    </row>
    <row r="47" spans="1:8" ht="57.6" customHeight="1" x14ac:dyDescent="0.25">
      <c r="A47" s="140" t="s">
        <v>55</v>
      </c>
      <c r="B47" s="103" t="s">
        <v>30</v>
      </c>
      <c r="C47" s="105" t="s">
        <v>56</v>
      </c>
      <c r="D47" s="104" t="s">
        <v>40</v>
      </c>
      <c r="E47" s="150">
        <v>2280</v>
      </c>
      <c r="F47" s="108" t="str">
        <f t="shared" si="0"/>
        <v>-</v>
      </c>
    </row>
    <row r="48" spans="1:8" s="78" customFormat="1" ht="27" customHeight="1" x14ac:dyDescent="0.25">
      <c r="A48" s="142" t="s">
        <v>57</v>
      </c>
      <c r="B48" s="106" t="s">
        <v>30</v>
      </c>
      <c r="C48" s="107" t="s">
        <v>648</v>
      </c>
      <c r="D48" s="108" t="s">
        <v>40</v>
      </c>
      <c r="E48" s="108">
        <f>E49</f>
        <v>5365370.63</v>
      </c>
      <c r="F48" s="108" t="str">
        <f t="shared" si="0"/>
        <v>-</v>
      </c>
    </row>
    <row r="49" spans="1:6" s="78" customFormat="1" ht="31.2" customHeight="1" x14ac:dyDescent="0.25">
      <c r="A49" s="140" t="s">
        <v>58</v>
      </c>
      <c r="B49" s="103" t="s">
        <v>30</v>
      </c>
      <c r="C49" s="105" t="s">
        <v>697</v>
      </c>
      <c r="D49" s="108" t="s">
        <v>40</v>
      </c>
      <c r="E49" s="104">
        <f>E50+E51+E52+E53</f>
        <v>5365370.63</v>
      </c>
      <c r="F49" s="108" t="str">
        <f t="shared" si="0"/>
        <v>-</v>
      </c>
    </row>
    <row r="50" spans="1:6" ht="81.599999999999994" customHeight="1" x14ac:dyDescent="0.25">
      <c r="A50" s="140" t="s">
        <v>59</v>
      </c>
      <c r="B50" s="103" t="s">
        <v>30</v>
      </c>
      <c r="C50" s="116" t="s">
        <v>60</v>
      </c>
      <c r="D50" s="104" t="s">
        <v>40</v>
      </c>
      <c r="E50" s="150">
        <v>2501377.54</v>
      </c>
      <c r="F50" s="108" t="str">
        <f t="shared" si="0"/>
        <v>-</v>
      </c>
    </row>
    <row r="51" spans="1:6" ht="90.6" customHeight="1" x14ac:dyDescent="0.25">
      <c r="A51" s="140" t="s">
        <v>61</v>
      </c>
      <c r="B51" s="103" t="s">
        <v>30</v>
      </c>
      <c r="C51" s="116" t="s">
        <v>62</v>
      </c>
      <c r="D51" s="108" t="s">
        <v>40</v>
      </c>
      <c r="E51" s="150">
        <v>17268.41</v>
      </c>
      <c r="F51" s="108" t="str">
        <f t="shared" si="0"/>
        <v>-</v>
      </c>
    </row>
    <row r="52" spans="1:6" ht="75.599999999999994" customHeight="1" x14ac:dyDescent="0.25">
      <c r="A52" s="143" t="s">
        <v>63</v>
      </c>
      <c r="B52" s="103" t="s">
        <v>30</v>
      </c>
      <c r="C52" s="116" t="s">
        <v>64</v>
      </c>
      <c r="D52" s="108" t="s">
        <v>40</v>
      </c>
      <c r="E52" s="150">
        <v>3335312.84</v>
      </c>
      <c r="F52" s="108" t="str">
        <f t="shared" si="0"/>
        <v>-</v>
      </c>
    </row>
    <row r="53" spans="1:6" ht="78.599999999999994" customHeight="1" x14ac:dyDescent="0.25">
      <c r="A53" s="143" t="s">
        <v>65</v>
      </c>
      <c r="B53" s="103" t="s">
        <v>30</v>
      </c>
      <c r="C53" s="116" t="s">
        <v>66</v>
      </c>
      <c r="D53" s="104" t="s">
        <v>40</v>
      </c>
      <c r="E53" s="150">
        <v>-488588.16</v>
      </c>
      <c r="F53" s="108" t="str">
        <f t="shared" si="0"/>
        <v>-</v>
      </c>
    </row>
    <row r="54" spans="1:6" s="78" customFormat="1" ht="16.2" customHeight="1" x14ac:dyDescent="0.25">
      <c r="A54" s="142" t="s">
        <v>67</v>
      </c>
      <c r="B54" s="106" t="s">
        <v>30</v>
      </c>
      <c r="C54" s="107" t="s">
        <v>647</v>
      </c>
      <c r="D54" s="108" t="s">
        <v>40</v>
      </c>
      <c r="E54" s="108">
        <f>E55+E65+E70+E73</f>
        <v>6597492.2200000007</v>
      </c>
      <c r="F54" s="108" t="str">
        <f t="shared" si="0"/>
        <v>-</v>
      </c>
    </row>
    <row r="55" spans="1:6" s="78" customFormat="1" ht="28.5" customHeight="1" x14ac:dyDescent="0.25">
      <c r="A55" s="144" t="s">
        <v>715</v>
      </c>
      <c r="B55" s="109" t="s">
        <v>30</v>
      </c>
      <c r="C55" s="110" t="s">
        <v>716</v>
      </c>
      <c r="D55" s="164" t="s">
        <v>40</v>
      </c>
      <c r="E55" s="164">
        <f>E56+E61</f>
        <v>2929949.83</v>
      </c>
      <c r="F55" s="108" t="s">
        <v>40</v>
      </c>
    </row>
    <row r="56" spans="1:6" s="78" customFormat="1" ht="29.4" customHeight="1" x14ac:dyDescent="0.25">
      <c r="A56" s="140" t="s">
        <v>68</v>
      </c>
      <c r="B56" s="103" t="s">
        <v>30</v>
      </c>
      <c r="C56" s="105" t="s">
        <v>696</v>
      </c>
      <c r="D56" s="108" t="s">
        <v>40</v>
      </c>
      <c r="E56" s="104">
        <f>E57+E58+E59+E60</f>
        <v>2347660.87</v>
      </c>
      <c r="F56" s="108" t="str">
        <f>IF(OR(D56="-",IF(E56="-",0,E56)&gt;=IF(D56="-",0,D56)),"-",IF(D56="-",0,D56)-IF(E56="-",0,E56))</f>
        <v>-</v>
      </c>
    </row>
    <row r="57" spans="1:6" ht="48.6" customHeight="1" x14ac:dyDescent="0.25">
      <c r="A57" s="140" t="s">
        <v>659</v>
      </c>
      <c r="B57" s="103" t="s">
        <v>30</v>
      </c>
      <c r="C57" s="116" t="s">
        <v>658</v>
      </c>
      <c r="D57" s="104" t="s">
        <v>40</v>
      </c>
      <c r="E57" s="150">
        <v>2286101.85</v>
      </c>
      <c r="F57" s="108" t="str">
        <f>IF(OR(D57="-",IF(E57="-",0,E57)&gt;=IF(D57="-",0,D57)),"-",IF(D57="-",0,D57)-IF(E57="-",0,E57))</f>
        <v>-</v>
      </c>
    </row>
    <row r="58" spans="1:6" ht="36" customHeight="1" x14ac:dyDescent="0.25">
      <c r="A58" s="140" t="s">
        <v>718</v>
      </c>
      <c r="B58" s="103" t="s">
        <v>30</v>
      </c>
      <c r="C58" s="116" t="s">
        <v>717</v>
      </c>
      <c r="D58" s="104" t="s">
        <v>40</v>
      </c>
      <c r="E58" s="150">
        <v>56482.239999999998</v>
      </c>
      <c r="F58" s="108" t="str">
        <f>IF(OR(D58="-",IF(E58="-",0,E58)&gt;=IF(D58="-",0,D58)),"-",IF(D58="-",0,D58)-IF(E58="-",0,E58))</f>
        <v>-</v>
      </c>
    </row>
    <row r="59" spans="1:6" ht="24.6" customHeight="1" x14ac:dyDescent="0.25">
      <c r="A59" s="140" t="s">
        <v>68</v>
      </c>
      <c r="B59" s="103" t="s">
        <v>30</v>
      </c>
      <c r="C59" s="111" t="s">
        <v>863</v>
      </c>
      <c r="D59" s="104" t="s">
        <v>40</v>
      </c>
      <c r="E59" s="150">
        <v>500</v>
      </c>
      <c r="F59" s="108"/>
    </row>
    <row r="60" spans="1:6" ht="36.6" customHeight="1" x14ac:dyDescent="0.25">
      <c r="A60" s="140" t="s">
        <v>876</v>
      </c>
      <c r="B60" s="103" t="s">
        <v>30</v>
      </c>
      <c r="C60" s="111" t="s">
        <v>864</v>
      </c>
      <c r="D60" s="104" t="s">
        <v>40</v>
      </c>
      <c r="E60" s="150">
        <v>4576.78</v>
      </c>
      <c r="F60" s="108"/>
    </row>
    <row r="61" spans="1:6" ht="40.5" customHeight="1" x14ac:dyDescent="0.25">
      <c r="A61" s="140" t="s">
        <v>720</v>
      </c>
      <c r="B61" s="103" t="s">
        <v>30</v>
      </c>
      <c r="C61" s="105" t="s">
        <v>719</v>
      </c>
      <c r="D61" s="104" t="s">
        <v>40</v>
      </c>
      <c r="E61" s="146">
        <f>E62+E63+E64</f>
        <v>582288.96000000008</v>
      </c>
      <c r="F61" s="108" t="s">
        <v>40</v>
      </c>
    </row>
    <row r="62" spans="1:6" ht="66.599999999999994" customHeight="1" x14ac:dyDescent="0.25">
      <c r="A62" s="140" t="s">
        <v>722</v>
      </c>
      <c r="B62" s="103" t="s">
        <v>30</v>
      </c>
      <c r="C62" s="105" t="s">
        <v>721</v>
      </c>
      <c r="D62" s="104" t="s">
        <v>40</v>
      </c>
      <c r="E62" s="150">
        <v>558500.52</v>
      </c>
      <c r="F62" s="108" t="s">
        <v>40</v>
      </c>
    </row>
    <row r="63" spans="1:6" ht="55.2" customHeight="1" x14ac:dyDescent="0.25">
      <c r="A63" s="140" t="s">
        <v>724</v>
      </c>
      <c r="B63" s="103" t="s">
        <v>30</v>
      </c>
      <c r="C63" s="105" t="s">
        <v>723</v>
      </c>
      <c r="D63" s="104" t="s">
        <v>40</v>
      </c>
      <c r="E63" s="150">
        <v>23799.31</v>
      </c>
      <c r="F63" s="108" t="s">
        <v>40</v>
      </c>
    </row>
    <row r="64" spans="1:6" ht="66" customHeight="1" x14ac:dyDescent="0.25">
      <c r="A64" s="140" t="s">
        <v>810</v>
      </c>
      <c r="B64" s="103" t="s">
        <v>30</v>
      </c>
      <c r="C64" s="127" t="s">
        <v>809</v>
      </c>
      <c r="D64" s="104"/>
      <c r="E64" s="165">
        <v>-10.87</v>
      </c>
      <c r="F64" s="108"/>
    </row>
    <row r="65" spans="1:6" ht="30" customHeight="1" x14ac:dyDescent="0.25">
      <c r="A65" s="140" t="s">
        <v>69</v>
      </c>
      <c r="B65" s="103" t="s">
        <v>30</v>
      </c>
      <c r="C65" s="116" t="s">
        <v>695</v>
      </c>
      <c r="D65" s="108" t="s">
        <v>40</v>
      </c>
      <c r="E65" s="146">
        <f>E66+E67+E68+E69</f>
        <v>3559006.16</v>
      </c>
      <c r="F65" s="108" t="str">
        <f>IF(OR(D65="-",IF(E65="-",0,E65)&gt;=IF(D65="-",0,D65)),"-",IF(D65="-",0,D65)-IF(E65="-",0,E65))</f>
        <v>-</v>
      </c>
    </row>
    <row r="66" spans="1:6" ht="51" customHeight="1" x14ac:dyDescent="0.25">
      <c r="A66" s="140" t="s">
        <v>70</v>
      </c>
      <c r="B66" s="103" t="s">
        <v>30</v>
      </c>
      <c r="C66" s="116" t="s">
        <v>71</v>
      </c>
      <c r="D66" s="108" t="s">
        <v>40</v>
      </c>
      <c r="E66" s="150">
        <v>3533493.03</v>
      </c>
      <c r="F66" s="108" t="str">
        <f>IF(OR(D66="-",IF(E66="-",0,E66)&gt;=IF(D66="-",0,D66)),"-",IF(D66="-",0,D66)-IF(E66="-",0,E66))</f>
        <v>-</v>
      </c>
    </row>
    <row r="67" spans="1:6" ht="27" customHeight="1" x14ac:dyDescent="0.25">
      <c r="A67" s="140" t="s">
        <v>72</v>
      </c>
      <c r="B67" s="103" t="s">
        <v>30</v>
      </c>
      <c r="C67" s="116" t="s">
        <v>73</v>
      </c>
      <c r="D67" s="104" t="s">
        <v>40</v>
      </c>
      <c r="E67" s="150">
        <v>13423.93</v>
      </c>
      <c r="F67" s="108" t="str">
        <f>IF(OR(D67="-",IF(E67="-",0,E67)&gt;=IF(D67="-",0,D67)),"-",IF(D67="-",0,D67)-IF(E67="-",0,E67))</f>
        <v>-</v>
      </c>
    </row>
    <row r="68" spans="1:6" ht="45" customHeight="1" x14ac:dyDescent="0.25">
      <c r="A68" s="140" t="s">
        <v>726</v>
      </c>
      <c r="B68" s="103" t="s">
        <v>30</v>
      </c>
      <c r="C68" s="116" t="s">
        <v>725</v>
      </c>
      <c r="D68" s="104" t="s">
        <v>40</v>
      </c>
      <c r="E68" s="150">
        <v>4970.93</v>
      </c>
      <c r="F68" s="108" t="s">
        <v>40</v>
      </c>
    </row>
    <row r="69" spans="1:6" ht="39" customHeight="1" x14ac:dyDescent="0.25">
      <c r="A69" s="140" t="s">
        <v>811</v>
      </c>
      <c r="B69" s="103" t="s">
        <v>30</v>
      </c>
      <c r="C69" s="128" t="s">
        <v>808</v>
      </c>
      <c r="D69" s="104"/>
      <c r="E69" s="150">
        <v>7118.27</v>
      </c>
      <c r="F69" s="108"/>
    </row>
    <row r="70" spans="1:6" ht="16.8" customHeight="1" x14ac:dyDescent="0.25">
      <c r="A70" s="140" t="s">
        <v>789</v>
      </c>
      <c r="B70" s="103" t="s">
        <v>30</v>
      </c>
      <c r="C70" s="105" t="s">
        <v>790</v>
      </c>
      <c r="D70" s="104" t="s">
        <v>40</v>
      </c>
      <c r="E70" s="146">
        <f>E71</f>
        <v>59247</v>
      </c>
      <c r="F70" s="108" t="s">
        <v>40</v>
      </c>
    </row>
    <row r="71" spans="1:6" ht="18.600000000000001" customHeight="1" x14ac:dyDescent="0.25">
      <c r="A71" s="140" t="s">
        <v>789</v>
      </c>
      <c r="B71" s="103" t="s">
        <v>30</v>
      </c>
      <c r="C71" s="105" t="s">
        <v>791</v>
      </c>
      <c r="D71" s="104" t="s">
        <v>40</v>
      </c>
      <c r="E71" s="146">
        <f>E72</f>
        <v>59247</v>
      </c>
      <c r="F71" s="108" t="s">
        <v>40</v>
      </c>
    </row>
    <row r="72" spans="1:6" ht="36.6" customHeight="1" x14ac:dyDescent="0.25">
      <c r="A72" s="140" t="s">
        <v>788</v>
      </c>
      <c r="B72" s="103" t="s">
        <v>30</v>
      </c>
      <c r="C72" s="127" t="s">
        <v>807</v>
      </c>
      <c r="D72" s="104"/>
      <c r="E72" s="150">
        <v>59247</v>
      </c>
      <c r="F72" s="108"/>
    </row>
    <row r="73" spans="1:6" ht="30.6" customHeight="1" x14ac:dyDescent="0.25">
      <c r="A73" s="140" t="s">
        <v>74</v>
      </c>
      <c r="B73" s="103" t="s">
        <v>30</v>
      </c>
      <c r="C73" s="116" t="s">
        <v>694</v>
      </c>
      <c r="D73" s="108" t="s">
        <v>40</v>
      </c>
      <c r="E73" s="146">
        <f>E74+E75</f>
        <v>49289.23</v>
      </c>
      <c r="F73" s="108" t="str">
        <f t="shared" ref="F73:F80" si="1">IF(OR(D73="-",IF(E73="-",0,E73)&gt;=IF(D73="-",0,D73)),"-",IF(D73="-",0,D73)-IF(E73="-",0,E73))</f>
        <v>-</v>
      </c>
    </row>
    <row r="74" spans="1:6" ht="44.4" customHeight="1" x14ac:dyDescent="0.25">
      <c r="A74" s="140" t="s">
        <v>75</v>
      </c>
      <c r="B74" s="103" t="s">
        <v>30</v>
      </c>
      <c r="C74" s="116" t="s">
        <v>76</v>
      </c>
      <c r="D74" s="108" t="s">
        <v>40</v>
      </c>
      <c r="E74" s="150">
        <v>49229</v>
      </c>
      <c r="F74" s="108" t="str">
        <f t="shared" si="1"/>
        <v>-</v>
      </c>
    </row>
    <row r="75" spans="1:6" ht="37.799999999999997" customHeight="1" x14ac:dyDescent="0.25">
      <c r="A75" s="140" t="s">
        <v>660</v>
      </c>
      <c r="B75" s="103" t="s">
        <v>30</v>
      </c>
      <c r="C75" s="116" t="s">
        <v>657</v>
      </c>
      <c r="D75" s="104" t="s">
        <v>40</v>
      </c>
      <c r="E75" s="150">
        <v>60.23</v>
      </c>
      <c r="F75" s="108" t="str">
        <f t="shared" si="1"/>
        <v>-</v>
      </c>
    </row>
    <row r="76" spans="1:6" s="78" customFormat="1" ht="17.399999999999999" customHeight="1" x14ac:dyDescent="0.25">
      <c r="A76" s="142" t="s">
        <v>77</v>
      </c>
      <c r="B76" s="106" t="s">
        <v>30</v>
      </c>
      <c r="C76" s="107" t="s">
        <v>646</v>
      </c>
      <c r="D76" s="108" t="s">
        <v>40</v>
      </c>
      <c r="E76" s="108">
        <f>E77+E80</f>
        <v>1564031.16</v>
      </c>
      <c r="F76" s="108" t="str">
        <f t="shared" si="1"/>
        <v>-</v>
      </c>
    </row>
    <row r="77" spans="1:6" s="78" customFormat="1" ht="21.6" customHeight="1" x14ac:dyDescent="0.25">
      <c r="A77" s="140" t="s">
        <v>78</v>
      </c>
      <c r="B77" s="103" t="s">
        <v>30</v>
      </c>
      <c r="C77" s="105" t="s">
        <v>693</v>
      </c>
      <c r="D77" s="108" t="s">
        <v>40</v>
      </c>
      <c r="E77" s="104">
        <f>E78+E79</f>
        <v>477784.45</v>
      </c>
      <c r="F77" s="108" t="str">
        <f t="shared" si="1"/>
        <v>-</v>
      </c>
    </row>
    <row r="78" spans="1:6" ht="58.2" customHeight="1" x14ac:dyDescent="0.25">
      <c r="A78" s="140" t="s">
        <v>79</v>
      </c>
      <c r="B78" s="103" t="s">
        <v>30</v>
      </c>
      <c r="C78" s="116" t="s">
        <v>80</v>
      </c>
      <c r="D78" s="104" t="s">
        <v>40</v>
      </c>
      <c r="E78" s="150">
        <v>461549.44</v>
      </c>
      <c r="F78" s="108" t="str">
        <f t="shared" si="1"/>
        <v>-</v>
      </c>
    </row>
    <row r="79" spans="1:6" ht="34.200000000000003" customHeight="1" x14ac:dyDescent="0.25">
      <c r="A79" s="140" t="s">
        <v>81</v>
      </c>
      <c r="B79" s="103" t="s">
        <v>30</v>
      </c>
      <c r="C79" s="116" t="s">
        <v>82</v>
      </c>
      <c r="D79" s="108" t="s">
        <v>40</v>
      </c>
      <c r="E79" s="150">
        <v>16235.01</v>
      </c>
      <c r="F79" s="108" t="str">
        <f t="shared" si="1"/>
        <v>-</v>
      </c>
    </row>
    <row r="80" spans="1:6" ht="15.75" customHeight="1" x14ac:dyDescent="0.25">
      <c r="A80" s="140" t="s">
        <v>728</v>
      </c>
      <c r="B80" s="103" t="s">
        <v>30</v>
      </c>
      <c r="C80" s="116" t="s">
        <v>727</v>
      </c>
      <c r="D80" s="108" t="s">
        <v>40</v>
      </c>
      <c r="E80" s="146">
        <f>E81+E85</f>
        <v>1086246.71</v>
      </c>
      <c r="F80" s="108" t="str">
        <f t="shared" si="1"/>
        <v>-</v>
      </c>
    </row>
    <row r="81" spans="1:6" ht="15.75" customHeight="1" x14ac:dyDescent="0.25">
      <c r="A81" s="140" t="s">
        <v>83</v>
      </c>
      <c r="B81" s="103" t="s">
        <v>30</v>
      </c>
      <c r="C81" s="116" t="s">
        <v>729</v>
      </c>
      <c r="D81" s="108" t="s">
        <v>40</v>
      </c>
      <c r="E81" s="146">
        <f>E82+E83+E84</f>
        <v>1054807.68</v>
      </c>
      <c r="F81" s="108" t="s">
        <v>40</v>
      </c>
    </row>
    <row r="82" spans="1:6" ht="49.8" customHeight="1" x14ac:dyDescent="0.25">
      <c r="A82" s="140" t="s">
        <v>661</v>
      </c>
      <c r="B82" s="103" t="s">
        <v>30</v>
      </c>
      <c r="C82" s="116" t="s">
        <v>656</v>
      </c>
      <c r="D82" s="104" t="s">
        <v>40</v>
      </c>
      <c r="E82" s="150">
        <v>1027156.8</v>
      </c>
      <c r="F82" s="108" t="str">
        <f t="shared" ref="F82:F95" si="2">IF(OR(D82="-",IF(E82="-",0,E82)&gt;=IF(D82="-",0,D82)),"-",IF(D82="-",0,D82)-IF(E82="-",0,E82))</f>
        <v>-</v>
      </c>
    </row>
    <row r="83" spans="1:6" ht="38.4" customHeight="1" x14ac:dyDescent="0.25">
      <c r="A83" s="140" t="s">
        <v>662</v>
      </c>
      <c r="B83" s="103" t="s">
        <v>30</v>
      </c>
      <c r="C83" s="116" t="s">
        <v>655</v>
      </c>
      <c r="D83" s="108" t="s">
        <v>40</v>
      </c>
      <c r="E83" s="150">
        <v>26997.88</v>
      </c>
      <c r="F83" s="108" t="str">
        <f t="shared" si="2"/>
        <v>-</v>
      </c>
    </row>
    <row r="84" spans="1:6" ht="45" customHeight="1" x14ac:dyDescent="0.25">
      <c r="A84" s="140" t="s">
        <v>663</v>
      </c>
      <c r="B84" s="103" t="s">
        <v>30</v>
      </c>
      <c r="C84" s="116" t="s">
        <v>654</v>
      </c>
      <c r="D84" s="108" t="s">
        <v>40</v>
      </c>
      <c r="E84" s="146">
        <v>653</v>
      </c>
      <c r="F84" s="108" t="str">
        <f t="shared" si="2"/>
        <v>-</v>
      </c>
    </row>
    <row r="85" spans="1:6" ht="16.8" customHeight="1" x14ac:dyDescent="0.25">
      <c r="A85" s="140" t="s">
        <v>84</v>
      </c>
      <c r="B85" s="103" t="s">
        <v>30</v>
      </c>
      <c r="C85" s="116" t="s">
        <v>692</v>
      </c>
      <c r="D85" s="104" t="s">
        <v>40</v>
      </c>
      <c r="E85" s="146">
        <f>E86+E87</f>
        <v>31439.03</v>
      </c>
      <c r="F85" s="108" t="str">
        <f t="shared" si="2"/>
        <v>-</v>
      </c>
    </row>
    <row r="86" spans="1:6" ht="51" customHeight="1" x14ac:dyDescent="0.25">
      <c r="A86" s="140" t="s">
        <v>664</v>
      </c>
      <c r="B86" s="103" t="s">
        <v>30</v>
      </c>
      <c r="C86" s="116" t="s">
        <v>653</v>
      </c>
      <c r="D86" s="108" t="s">
        <v>40</v>
      </c>
      <c r="E86" s="150">
        <v>28954.7</v>
      </c>
      <c r="F86" s="108" t="str">
        <f t="shared" si="2"/>
        <v>-</v>
      </c>
    </row>
    <row r="87" spans="1:6" ht="39.6" customHeight="1" x14ac:dyDescent="0.25">
      <c r="A87" s="140" t="s">
        <v>665</v>
      </c>
      <c r="B87" s="103" t="s">
        <v>30</v>
      </c>
      <c r="C87" s="116" t="s">
        <v>652</v>
      </c>
      <c r="D87" s="108" t="s">
        <v>40</v>
      </c>
      <c r="E87" s="150">
        <v>2484.33</v>
      </c>
      <c r="F87" s="108" t="str">
        <f t="shared" si="2"/>
        <v>-</v>
      </c>
    </row>
    <row r="88" spans="1:6" s="78" customFormat="1" ht="17.399999999999999" customHeight="1" x14ac:dyDescent="0.25">
      <c r="A88" s="142" t="s">
        <v>85</v>
      </c>
      <c r="B88" s="106" t="s">
        <v>30</v>
      </c>
      <c r="C88" s="107" t="s">
        <v>86</v>
      </c>
      <c r="D88" s="104" t="s">
        <v>40</v>
      </c>
      <c r="E88" s="108">
        <f>E89+E93+E91</f>
        <v>1272989.19</v>
      </c>
      <c r="F88" s="108" t="str">
        <f t="shared" si="2"/>
        <v>-</v>
      </c>
    </row>
    <row r="89" spans="1:6" s="78" customFormat="1" ht="27.6" customHeight="1" x14ac:dyDescent="0.25">
      <c r="A89" s="140" t="s">
        <v>87</v>
      </c>
      <c r="B89" s="103" t="s">
        <v>30</v>
      </c>
      <c r="C89" s="105" t="s">
        <v>691</v>
      </c>
      <c r="D89" s="108" t="s">
        <v>40</v>
      </c>
      <c r="E89" s="104">
        <f>E90</f>
        <v>1246789.19</v>
      </c>
      <c r="F89" s="108" t="str">
        <f t="shared" si="2"/>
        <v>-</v>
      </c>
    </row>
    <row r="90" spans="1:6" ht="58.2" customHeight="1" x14ac:dyDescent="0.25">
      <c r="A90" s="140" t="s">
        <v>88</v>
      </c>
      <c r="B90" s="103" t="s">
        <v>30</v>
      </c>
      <c r="C90" s="116" t="s">
        <v>89</v>
      </c>
      <c r="D90" s="108" t="s">
        <v>40</v>
      </c>
      <c r="E90" s="150">
        <v>1246789.19</v>
      </c>
      <c r="F90" s="108" t="str">
        <f t="shared" si="2"/>
        <v>-</v>
      </c>
    </row>
    <row r="91" spans="1:6" ht="24.6" customHeight="1" x14ac:dyDescent="0.25">
      <c r="A91" s="140" t="s">
        <v>875</v>
      </c>
      <c r="B91" s="103" t="s">
        <v>30</v>
      </c>
      <c r="C91" s="111" t="s">
        <v>862</v>
      </c>
      <c r="D91" s="108"/>
      <c r="E91" s="150">
        <v>7000</v>
      </c>
      <c r="F91" s="108"/>
    </row>
    <row r="92" spans="1:6" ht="27.6" customHeight="1" x14ac:dyDescent="0.25">
      <c r="A92" s="140" t="s">
        <v>875</v>
      </c>
      <c r="B92" s="103" t="s">
        <v>30</v>
      </c>
      <c r="C92" s="111" t="s">
        <v>861</v>
      </c>
      <c r="D92" s="108"/>
      <c r="E92" s="150">
        <v>7000</v>
      </c>
      <c r="F92" s="108"/>
    </row>
    <row r="93" spans="1:6" ht="27" customHeight="1" x14ac:dyDescent="0.25">
      <c r="A93" s="140" t="s">
        <v>812</v>
      </c>
      <c r="B93" s="103" t="s">
        <v>30</v>
      </c>
      <c r="C93" s="116" t="s">
        <v>806</v>
      </c>
      <c r="D93" s="108"/>
      <c r="E93" s="146">
        <f>E94</f>
        <v>19200</v>
      </c>
      <c r="F93" s="108"/>
    </row>
    <row r="94" spans="1:6" ht="70.2" customHeight="1" x14ac:dyDescent="0.25">
      <c r="A94" s="140" t="s">
        <v>813</v>
      </c>
      <c r="B94" s="103" t="s">
        <v>30</v>
      </c>
      <c r="C94" s="116" t="s">
        <v>805</v>
      </c>
      <c r="D94" s="108"/>
      <c r="E94" s="146">
        <v>19200</v>
      </c>
      <c r="F94" s="108"/>
    </row>
    <row r="95" spans="1:6" s="78" customFormat="1" ht="37.200000000000003" customHeight="1" x14ac:dyDescent="0.25">
      <c r="A95" s="142" t="s">
        <v>90</v>
      </c>
      <c r="B95" s="106" t="s">
        <v>30</v>
      </c>
      <c r="C95" s="107" t="s">
        <v>645</v>
      </c>
      <c r="D95" s="108" t="s">
        <v>40</v>
      </c>
      <c r="E95" s="108">
        <f>E96+E106+E108+E103</f>
        <v>20092744.620000001</v>
      </c>
      <c r="F95" s="108" t="str">
        <f t="shared" si="2"/>
        <v>-</v>
      </c>
    </row>
    <row r="96" spans="1:6" s="78" customFormat="1" ht="61.2" customHeight="1" x14ac:dyDescent="0.25">
      <c r="A96" s="140" t="s">
        <v>731</v>
      </c>
      <c r="B96" s="103" t="s">
        <v>30</v>
      </c>
      <c r="C96" s="105" t="s">
        <v>730</v>
      </c>
      <c r="D96" s="104"/>
      <c r="E96" s="104">
        <f>E97+E99+E101</f>
        <v>18222558.740000002</v>
      </c>
      <c r="F96" s="104"/>
    </row>
    <row r="97" spans="1:6" s="78" customFormat="1" ht="48.6" customHeight="1" x14ac:dyDescent="0.25">
      <c r="A97" s="140" t="s">
        <v>91</v>
      </c>
      <c r="B97" s="103" t="s">
        <v>30</v>
      </c>
      <c r="C97" s="105" t="s">
        <v>690</v>
      </c>
      <c r="D97" s="104" t="s">
        <v>40</v>
      </c>
      <c r="E97" s="104">
        <f>E98</f>
        <v>3348526.36</v>
      </c>
      <c r="F97" s="108" t="str">
        <f t="shared" ref="F97:F104" si="3">IF(OR(D97="-",IF(E97="-",0,E97)&gt;=IF(D97="-",0,D97)),"-",IF(D97="-",0,D97)-IF(E97="-",0,E97))</f>
        <v>-</v>
      </c>
    </row>
    <row r="98" spans="1:6" ht="56.4" customHeight="1" x14ac:dyDescent="0.25">
      <c r="A98" s="143" t="s">
        <v>92</v>
      </c>
      <c r="B98" s="103" t="s">
        <v>30</v>
      </c>
      <c r="C98" s="116" t="s">
        <v>93</v>
      </c>
      <c r="D98" s="108" t="s">
        <v>40</v>
      </c>
      <c r="E98" s="150">
        <v>3348526.36</v>
      </c>
      <c r="F98" s="108" t="str">
        <f t="shared" si="3"/>
        <v>-</v>
      </c>
    </row>
    <row r="99" spans="1:6" ht="58.8" customHeight="1" x14ac:dyDescent="0.25">
      <c r="A99" s="143" t="s">
        <v>94</v>
      </c>
      <c r="B99" s="103" t="s">
        <v>30</v>
      </c>
      <c r="C99" s="116" t="s">
        <v>689</v>
      </c>
      <c r="D99" s="108" t="s">
        <v>40</v>
      </c>
      <c r="E99" s="146">
        <f>E100</f>
        <v>161735.82</v>
      </c>
      <c r="F99" s="108" t="str">
        <f t="shared" si="3"/>
        <v>-</v>
      </c>
    </row>
    <row r="100" spans="1:6" ht="48" customHeight="1" x14ac:dyDescent="0.25">
      <c r="A100" s="140" t="s">
        <v>95</v>
      </c>
      <c r="B100" s="103" t="s">
        <v>30</v>
      </c>
      <c r="C100" s="116" t="s">
        <v>96</v>
      </c>
      <c r="D100" s="104" t="s">
        <v>40</v>
      </c>
      <c r="E100" s="150">
        <v>161735.82</v>
      </c>
      <c r="F100" s="108" t="str">
        <f t="shared" si="3"/>
        <v>-</v>
      </c>
    </row>
    <row r="101" spans="1:6" ht="38.4" customHeight="1" x14ac:dyDescent="0.25">
      <c r="A101" s="140" t="s">
        <v>97</v>
      </c>
      <c r="B101" s="103" t="s">
        <v>30</v>
      </c>
      <c r="C101" s="116" t="s">
        <v>688</v>
      </c>
      <c r="D101" s="108" t="s">
        <v>40</v>
      </c>
      <c r="E101" s="146">
        <f>E102</f>
        <v>14712296.560000001</v>
      </c>
      <c r="F101" s="108" t="str">
        <f t="shared" si="3"/>
        <v>-</v>
      </c>
    </row>
    <row r="102" spans="1:6" ht="31.2" customHeight="1" x14ac:dyDescent="0.25">
      <c r="A102" s="143" t="s">
        <v>98</v>
      </c>
      <c r="B102" s="103" t="s">
        <v>30</v>
      </c>
      <c r="C102" s="116" t="s">
        <v>99</v>
      </c>
      <c r="D102" s="108" t="s">
        <v>40</v>
      </c>
      <c r="E102" s="150">
        <v>14712296.560000001</v>
      </c>
      <c r="F102" s="108" t="str">
        <f t="shared" si="3"/>
        <v>-</v>
      </c>
    </row>
    <row r="103" spans="1:6" ht="39" customHeight="1" x14ac:dyDescent="0.25">
      <c r="A103" s="143" t="s">
        <v>873</v>
      </c>
      <c r="B103" s="103" t="s">
        <v>30</v>
      </c>
      <c r="C103" s="116" t="s">
        <v>860</v>
      </c>
      <c r="D103" s="108" t="s">
        <v>40</v>
      </c>
      <c r="E103" s="150">
        <f>E104</f>
        <v>42.43</v>
      </c>
      <c r="F103" s="108"/>
    </row>
    <row r="104" spans="1:6" ht="58.8" customHeight="1" x14ac:dyDescent="0.25">
      <c r="A104" s="143" t="s">
        <v>874</v>
      </c>
      <c r="B104" s="103" t="s">
        <v>30</v>
      </c>
      <c r="C104" s="111" t="s">
        <v>859</v>
      </c>
      <c r="D104" s="108" t="s">
        <v>40</v>
      </c>
      <c r="E104" s="150">
        <v>42.43</v>
      </c>
      <c r="F104" s="108" t="str">
        <f t="shared" si="3"/>
        <v>-</v>
      </c>
    </row>
    <row r="105" spans="1:6" ht="57" customHeight="1" x14ac:dyDescent="0.25">
      <c r="A105" s="143" t="s">
        <v>874</v>
      </c>
      <c r="B105" s="103" t="s">
        <v>30</v>
      </c>
      <c r="C105" s="111" t="s">
        <v>858</v>
      </c>
      <c r="D105" s="108" t="s">
        <v>40</v>
      </c>
      <c r="E105" s="150">
        <v>42.43</v>
      </c>
      <c r="F105" s="108" t="s">
        <v>40</v>
      </c>
    </row>
    <row r="106" spans="1:6" ht="35.4" customHeight="1" x14ac:dyDescent="0.25">
      <c r="A106" s="143" t="s">
        <v>814</v>
      </c>
      <c r="B106" s="103" t="s">
        <v>30</v>
      </c>
      <c r="C106" s="116" t="s">
        <v>803</v>
      </c>
      <c r="D106" s="108"/>
      <c r="E106" s="146">
        <f>E107</f>
        <v>124401</v>
      </c>
      <c r="F106" s="108"/>
    </row>
    <row r="107" spans="1:6" ht="36.6" customHeight="1" x14ac:dyDescent="0.25">
      <c r="A107" s="143" t="s">
        <v>815</v>
      </c>
      <c r="B107" s="103" t="s">
        <v>30</v>
      </c>
      <c r="C107" s="116" t="s">
        <v>804</v>
      </c>
      <c r="D107" s="108"/>
      <c r="E107" s="150">
        <v>124401</v>
      </c>
      <c r="F107" s="108"/>
    </row>
    <row r="108" spans="1:6" ht="56.4" customHeight="1" x14ac:dyDescent="0.25">
      <c r="A108" s="143" t="s">
        <v>733</v>
      </c>
      <c r="B108" s="103" t="s">
        <v>30</v>
      </c>
      <c r="C108" s="116" t="s">
        <v>732</v>
      </c>
      <c r="D108" s="108" t="s">
        <v>40</v>
      </c>
      <c r="E108" s="146">
        <f>E109</f>
        <v>1745742.45</v>
      </c>
      <c r="F108" s="108" t="s">
        <v>40</v>
      </c>
    </row>
    <row r="109" spans="1:6" ht="58.8" customHeight="1" x14ac:dyDescent="0.25">
      <c r="A109" s="143" t="s">
        <v>100</v>
      </c>
      <c r="B109" s="103" t="s">
        <v>30</v>
      </c>
      <c r="C109" s="116" t="s">
        <v>687</v>
      </c>
      <c r="D109" s="104" t="s">
        <v>40</v>
      </c>
      <c r="E109" s="146">
        <f>E110</f>
        <v>1745742.45</v>
      </c>
      <c r="F109" s="108" t="str">
        <f>IF(OR(D109="-",IF(E109="-",0,E109)&gt;=IF(D109="-",0,D109)),"-",IF(D109="-",0,D109)-IF(E109="-",0,E109))</f>
        <v>-</v>
      </c>
    </row>
    <row r="110" spans="1:6" ht="58.8" customHeight="1" x14ac:dyDescent="0.25">
      <c r="A110" s="143" t="s">
        <v>101</v>
      </c>
      <c r="B110" s="103" t="s">
        <v>30</v>
      </c>
      <c r="C110" s="116" t="s">
        <v>102</v>
      </c>
      <c r="D110" s="108" t="s">
        <v>40</v>
      </c>
      <c r="E110" s="166">
        <v>1745742.45</v>
      </c>
      <c r="F110" s="108" t="str">
        <f>IF(OR(D110="-",IF(E110="-",0,E110)&gt;=IF(D110="-",0,D110)),"-",IF(D110="-",0,D110)-IF(E110="-",0,E110))</f>
        <v>-</v>
      </c>
    </row>
    <row r="111" spans="1:6" s="78" customFormat="1" ht="24.6" customHeight="1" x14ac:dyDescent="0.25">
      <c r="A111" s="142" t="s">
        <v>103</v>
      </c>
      <c r="B111" s="106" t="s">
        <v>30</v>
      </c>
      <c r="C111" s="107" t="s">
        <v>644</v>
      </c>
      <c r="D111" s="108" t="s">
        <v>40</v>
      </c>
      <c r="E111" s="108">
        <f>E112</f>
        <v>166337.71999999997</v>
      </c>
      <c r="F111" s="108" t="str">
        <f>IF(OR(D111="-",IF(E111="-",0,E111)&gt;=IF(D111="-",0,D111)),"-",IF(D111="-",0,D111)-IF(E111="-",0,E111))</f>
        <v>-</v>
      </c>
    </row>
    <row r="112" spans="1:6" s="78" customFormat="1" ht="24" customHeight="1" x14ac:dyDescent="0.25">
      <c r="A112" s="140" t="s">
        <v>104</v>
      </c>
      <c r="B112" s="103" t="s">
        <v>30</v>
      </c>
      <c r="C112" s="105" t="s">
        <v>686</v>
      </c>
      <c r="D112" s="104" t="s">
        <v>40</v>
      </c>
      <c r="E112" s="104">
        <f>E113+E114+E115</f>
        <v>166337.71999999997</v>
      </c>
      <c r="F112" s="108" t="str">
        <f>IF(OR(D112="-",IF(E112="-",0,E112)&gt;=IF(D112="-",0,D112)),"-",IF(D112="-",0,D112)-IF(E112="-",0,E112))</f>
        <v>-</v>
      </c>
    </row>
    <row r="113" spans="1:6" ht="49.8" customHeight="1" x14ac:dyDescent="0.25">
      <c r="A113" s="140" t="s">
        <v>105</v>
      </c>
      <c r="B113" s="103" t="s">
        <v>30</v>
      </c>
      <c r="C113" s="105" t="s">
        <v>106</v>
      </c>
      <c r="D113" s="108" t="s">
        <v>40</v>
      </c>
      <c r="E113" s="150">
        <v>99177.17</v>
      </c>
      <c r="F113" s="108" t="str">
        <f>IF(OR(D113="-",IF(E113="-",0,E113)&gt;=IF(D113="-",0,D113)),"-",IF(D113="-",0,D113)-IF(E113="-",0,E113))</f>
        <v>-</v>
      </c>
    </row>
    <row r="114" spans="1:6" ht="46.8" customHeight="1" x14ac:dyDescent="0.25">
      <c r="A114" s="140" t="s">
        <v>735</v>
      </c>
      <c r="B114" s="103" t="s">
        <v>30</v>
      </c>
      <c r="C114" s="105" t="s">
        <v>734</v>
      </c>
      <c r="D114" s="108" t="s">
        <v>40</v>
      </c>
      <c r="E114" s="150">
        <v>37609.629999999997</v>
      </c>
      <c r="F114" s="108" t="s">
        <v>40</v>
      </c>
    </row>
    <row r="115" spans="1:6" ht="47.4" customHeight="1" x14ac:dyDescent="0.25">
      <c r="A115" s="140" t="s">
        <v>737</v>
      </c>
      <c r="B115" s="103" t="s">
        <v>30</v>
      </c>
      <c r="C115" s="105" t="s">
        <v>736</v>
      </c>
      <c r="D115" s="108" t="s">
        <v>40</v>
      </c>
      <c r="E115" s="150">
        <v>29550.92</v>
      </c>
      <c r="F115" s="108" t="s">
        <v>40</v>
      </c>
    </row>
    <row r="116" spans="1:6" s="78" customFormat="1" ht="26.4" customHeight="1" x14ac:dyDescent="0.25">
      <c r="A116" s="142" t="s">
        <v>107</v>
      </c>
      <c r="B116" s="106" t="s">
        <v>30</v>
      </c>
      <c r="C116" s="107" t="s">
        <v>916</v>
      </c>
      <c r="D116" s="108" t="s">
        <v>40</v>
      </c>
      <c r="E116" s="108">
        <f>E121+E117</f>
        <v>3477656.5300000003</v>
      </c>
      <c r="F116" s="108" t="str">
        <f>IF(OR(D116="-",IF(E116="-",0,E116)&gt;=IF(D116="-",0,D116)),"-",IF(D116="-",0,D116)-IF(E116="-",0,E116))</f>
        <v>-</v>
      </c>
    </row>
    <row r="117" spans="1:6" s="78" customFormat="1" ht="22.8" customHeight="1" x14ac:dyDescent="0.25">
      <c r="A117" s="140" t="s">
        <v>870</v>
      </c>
      <c r="B117" s="103" t="s">
        <v>30</v>
      </c>
      <c r="C117" s="105" t="s">
        <v>857</v>
      </c>
      <c r="D117" s="108"/>
      <c r="E117" s="108">
        <f>E119</f>
        <v>1774207</v>
      </c>
      <c r="F117" s="108"/>
    </row>
    <row r="118" spans="1:6" s="78" customFormat="1" ht="26.4" customHeight="1" x14ac:dyDescent="0.25">
      <c r="A118" s="140" t="s">
        <v>872</v>
      </c>
      <c r="B118" s="103" t="s">
        <v>30</v>
      </c>
      <c r="C118" s="105" t="s">
        <v>917</v>
      </c>
      <c r="D118" s="108"/>
      <c r="E118" s="108">
        <f>E117</f>
        <v>1774207</v>
      </c>
      <c r="F118" s="108"/>
    </row>
    <row r="119" spans="1:6" s="78" customFormat="1" ht="38.4" customHeight="1" x14ac:dyDescent="0.25">
      <c r="A119" s="140" t="s">
        <v>871</v>
      </c>
      <c r="B119" s="103" t="s">
        <v>30</v>
      </c>
      <c r="C119" s="111" t="s">
        <v>856</v>
      </c>
      <c r="D119" s="108"/>
      <c r="E119" s="150">
        <f>E120</f>
        <v>1774207</v>
      </c>
      <c r="F119" s="108"/>
    </row>
    <row r="120" spans="1:6" s="78" customFormat="1" ht="40.799999999999997" customHeight="1" x14ac:dyDescent="0.25">
      <c r="A120" s="140" t="s">
        <v>871</v>
      </c>
      <c r="B120" s="103" t="s">
        <v>30</v>
      </c>
      <c r="C120" s="111" t="s">
        <v>855</v>
      </c>
      <c r="D120" s="108"/>
      <c r="E120" s="150">
        <v>1774207</v>
      </c>
      <c r="F120" s="108"/>
    </row>
    <row r="121" spans="1:6" s="78" customFormat="1" ht="18" customHeight="1" x14ac:dyDescent="0.25">
      <c r="A121" s="140" t="s">
        <v>738</v>
      </c>
      <c r="B121" s="103" t="s">
        <v>30</v>
      </c>
      <c r="C121" s="105" t="s">
        <v>739</v>
      </c>
      <c r="D121" s="104" t="s">
        <v>40</v>
      </c>
      <c r="E121" s="104">
        <f>E122</f>
        <v>1703449.53</v>
      </c>
      <c r="F121" s="108" t="s">
        <v>40</v>
      </c>
    </row>
    <row r="122" spans="1:6" s="78" customFormat="1" ht="15.6" customHeight="1" x14ac:dyDescent="0.25">
      <c r="A122" s="140" t="s">
        <v>108</v>
      </c>
      <c r="B122" s="103" t="s">
        <v>30</v>
      </c>
      <c r="C122" s="105" t="s">
        <v>685</v>
      </c>
      <c r="D122" s="104" t="s">
        <v>40</v>
      </c>
      <c r="E122" s="104">
        <f>E123</f>
        <v>1703449.53</v>
      </c>
      <c r="F122" s="108" t="str">
        <f>IF(OR(D122="-",IF(E122="-",0,E122)&gt;=IF(D122="-",0,D122)),"-",IF(D122="-",0,D122)-IF(E122="-",0,E122))</f>
        <v>-</v>
      </c>
    </row>
    <row r="123" spans="1:6" ht="30" customHeight="1" x14ac:dyDescent="0.25">
      <c r="A123" s="140" t="s">
        <v>109</v>
      </c>
      <c r="B123" s="103" t="s">
        <v>30</v>
      </c>
      <c r="C123" s="105" t="s">
        <v>110</v>
      </c>
      <c r="D123" s="108" t="s">
        <v>40</v>
      </c>
      <c r="E123" s="150">
        <v>1703449.53</v>
      </c>
      <c r="F123" s="108" t="str">
        <f>IF(OR(D123="-",IF(E123="-",0,E123)&gt;=IF(D123="-",0,D123)),"-",IF(D123="-",0,D123)-IF(E123="-",0,E123))</f>
        <v>-</v>
      </c>
    </row>
    <row r="124" spans="1:6" s="78" customFormat="1" ht="28.95" customHeight="1" x14ac:dyDescent="0.25">
      <c r="A124" s="142" t="s">
        <v>677</v>
      </c>
      <c r="B124" s="106" t="s">
        <v>30</v>
      </c>
      <c r="C124" s="107" t="s">
        <v>643</v>
      </c>
      <c r="D124" s="108" t="s">
        <v>40</v>
      </c>
      <c r="E124" s="108">
        <f>E125+E128</f>
        <v>838604.04999999993</v>
      </c>
      <c r="F124" s="108" t="str">
        <f>IF(OR(D124="-",IF(E124="-",0,E124)&gt;=IF(D124="-",0,D124)),"-",IF(D124="-",0,D124)-IF(E124="-",0,E124))</f>
        <v>-</v>
      </c>
    </row>
    <row r="125" spans="1:6" s="78" customFormat="1" ht="68.400000000000006" customHeight="1" x14ac:dyDescent="0.25">
      <c r="A125" s="140" t="s">
        <v>740</v>
      </c>
      <c r="B125" s="103" t="s">
        <v>30</v>
      </c>
      <c r="C125" s="105" t="s">
        <v>741</v>
      </c>
      <c r="D125" s="104" t="s">
        <v>40</v>
      </c>
      <c r="E125" s="104">
        <f>E126</f>
        <v>155665.35</v>
      </c>
      <c r="F125" s="104" t="s">
        <v>40</v>
      </c>
    </row>
    <row r="126" spans="1:6" s="78" customFormat="1" ht="71.400000000000006" customHeight="1" x14ac:dyDescent="0.25">
      <c r="A126" s="140" t="s">
        <v>684</v>
      </c>
      <c r="B126" s="103" t="s">
        <v>30</v>
      </c>
      <c r="C126" s="105" t="s">
        <v>683</v>
      </c>
      <c r="D126" s="104" t="s">
        <v>40</v>
      </c>
      <c r="E126" s="104">
        <f>E127</f>
        <v>155665.35</v>
      </c>
      <c r="F126" s="108" t="str">
        <f>IF(OR(D126="-",IF(E126="-",0,E126)&gt;=IF(D126="-",0,D126)),"-",IF(D126="-",0,D126)-IF(E126="-",0,E126))</f>
        <v>-</v>
      </c>
    </row>
    <row r="127" spans="1:6" ht="70.2" customHeight="1" x14ac:dyDescent="0.25">
      <c r="A127" s="140" t="s">
        <v>666</v>
      </c>
      <c r="B127" s="103" t="s">
        <v>30</v>
      </c>
      <c r="C127" s="116" t="s">
        <v>649</v>
      </c>
      <c r="D127" s="108" t="s">
        <v>40</v>
      </c>
      <c r="E127" s="150">
        <v>155665.35</v>
      </c>
      <c r="F127" s="108" t="str">
        <f>IF(OR(D127="-",IF(E127="-",0,E127)&gt;=IF(D127="-",0,D127)),"-",IF(D127="-",0,D127)-IF(E127="-",0,E127))</f>
        <v>-</v>
      </c>
    </row>
    <row r="128" spans="1:6" ht="31.5" customHeight="1" x14ac:dyDescent="0.25">
      <c r="A128" s="140" t="s">
        <v>743</v>
      </c>
      <c r="B128" s="103" t="s">
        <v>30</v>
      </c>
      <c r="C128" s="116" t="s">
        <v>742</v>
      </c>
      <c r="D128" s="108" t="s">
        <v>40</v>
      </c>
      <c r="E128" s="146">
        <f>E129</f>
        <v>682938.7</v>
      </c>
      <c r="F128" s="108" t="s">
        <v>40</v>
      </c>
    </row>
    <row r="129" spans="1:6" ht="28.2" customHeight="1" x14ac:dyDescent="0.25">
      <c r="A129" s="140" t="s">
        <v>700</v>
      </c>
      <c r="B129" s="103" t="s">
        <v>30</v>
      </c>
      <c r="C129" s="116" t="s">
        <v>682</v>
      </c>
      <c r="D129" s="108" t="s">
        <v>40</v>
      </c>
      <c r="E129" s="146">
        <f>E130</f>
        <v>682938.7</v>
      </c>
      <c r="F129" s="108" t="str">
        <f>IF(OR(D129="-",IF(E129="-",0,E129)&gt;=IF(D129="-",0,D129)),"-",IF(D129="-",0,D129)-IF(E129="-",0,E129))</f>
        <v>-</v>
      </c>
    </row>
    <row r="130" spans="1:6" ht="43.95" customHeight="1" x14ac:dyDescent="0.25">
      <c r="A130" s="140" t="s">
        <v>667</v>
      </c>
      <c r="B130" s="103" t="s">
        <v>30</v>
      </c>
      <c r="C130" s="116" t="s">
        <v>650</v>
      </c>
      <c r="D130" s="104" t="s">
        <v>40</v>
      </c>
      <c r="E130" s="150">
        <v>682938.7</v>
      </c>
      <c r="F130" s="108" t="str">
        <f>IF(OR(D130="-",IF(E130="-",0,E130)&gt;=IF(D130="-",0,D130)),"-",IF(D130="-",0,D130)-IF(E130="-",0,E130))</f>
        <v>-</v>
      </c>
    </row>
    <row r="131" spans="1:6" ht="21.75" customHeight="1" x14ac:dyDescent="0.25">
      <c r="A131" s="142" t="s">
        <v>745</v>
      </c>
      <c r="B131" s="106" t="s">
        <v>30</v>
      </c>
      <c r="C131" s="107" t="s">
        <v>744</v>
      </c>
      <c r="D131" s="108" t="s">
        <v>40</v>
      </c>
      <c r="E131" s="147">
        <f>E132</f>
        <v>4079.37</v>
      </c>
      <c r="F131" s="108" t="s">
        <v>40</v>
      </c>
    </row>
    <row r="132" spans="1:6" ht="36.75" customHeight="1" x14ac:dyDescent="0.25">
      <c r="A132" s="140" t="s">
        <v>747</v>
      </c>
      <c r="B132" s="103" t="s">
        <v>30</v>
      </c>
      <c r="C132" s="105" t="s">
        <v>746</v>
      </c>
      <c r="D132" s="104" t="s">
        <v>40</v>
      </c>
      <c r="E132" s="146">
        <f>E133</f>
        <v>4079.37</v>
      </c>
      <c r="F132" s="108" t="s">
        <v>40</v>
      </c>
    </row>
    <row r="133" spans="1:6" ht="43.95" customHeight="1" x14ac:dyDescent="0.25">
      <c r="A133" s="140" t="s">
        <v>749</v>
      </c>
      <c r="B133" s="103" t="s">
        <v>30</v>
      </c>
      <c r="C133" s="105" t="s">
        <v>748</v>
      </c>
      <c r="D133" s="104" t="s">
        <v>40</v>
      </c>
      <c r="E133" s="146">
        <f>E134</f>
        <v>4079.37</v>
      </c>
      <c r="F133" s="108" t="s">
        <v>40</v>
      </c>
    </row>
    <row r="134" spans="1:6" ht="43.95" customHeight="1" x14ac:dyDescent="0.25">
      <c r="A134" s="140" t="s">
        <v>749</v>
      </c>
      <c r="B134" s="103" t="s">
        <v>30</v>
      </c>
      <c r="C134" s="105" t="s">
        <v>750</v>
      </c>
      <c r="D134" s="104" t="s">
        <v>40</v>
      </c>
      <c r="E134" s="150">
        <v>4079.37</v>
      </c>
      <c r="F134" s="108" t="s">
        <v>40</v>
      </c>
    </row>
    <row r="135" spans="1:6" s="78" customFormat="1" ht="22.2" customHeight="1" x14ac:dyDescent="0.25">
      <c r="A135" s="142" t="s">
        <v>111</v>
      </c>
      <c r="B135" s="106" t="s">
        <v>30</v>
      </c>
      <c r="C135" s="107" t="s">
        <v>112</v>
      </c>
      <c r="D135" s="108" t="s">
        <v>40</v>
      </c>
      <c r="E135" s="108">
        <f>E136+E157+E159+E173</f>
        <v>1846829.7100000002</v>
      </c>
      <c r="F135" s="108" t="str">
        <f>IF(OR(D135="-",IF(E135="-",0,E135)&gt;=IF(D135="-",0,D135)),"-",IF(D135="-",0,D135)-IF(E135="-",0,E135))</f>
        <v>-</v>
      </c>
    </row>
    <row r="136" spans="1:6" s="78" customFormat="1" ht="53.4" customHeight="1" x14ac:dyDescent="0.25">
      <c r="A136" s="140" t="s">
        <v>752</v>
      </c>
      <c r="B136" s="103" t="s">
        <v>30</v>
      </c>
      <c r="C136" s="105" t="s">
        <v>751</v>
      </c>
      <c r="D136" s="104" t="s">
        <v>40</v>
      </c>
      <c r="E136" s="104">
        <f>E137+E154+E141+E139+E143+E150+E152+E145+E147</f>
        <v>62445.58</v>
      </c>
      <c r="F136" s="104" t="s">
        <v>40</v>
      </c>
    </row>
    <row r="137" spans="1:6" s="78" customFormat="1" ht="37.799999999999997" customHeight="1" x14ac:dyDescent="0.25">
      <c r="A137" s="140" t="s">
        <v>681</v>
      </c>
      <c r="B137" s="103" t="s">
        <v>30</v>
      </c>
      <c r="C137" s="105" t="s">
        <v>680</v>
      </c>
      <c r="D137" s="108" t="s">
        <v>40</v>
      </c>
      <c r="E137" s="104">
        <f>E138</f>
        <v>5130.57</v>
      </c>
      <c r="F137" s="108" t="str">
        <f>IF(OR(D137="-",IF(E137="-",0,E137)&gt;=IF(D137="-",0,D137)),"-",IF(D137="-",0,D137)-IF(E137="-",0,E137))</f>
        <v>-</v>
      </c>
    </row>
    <row r="138" spans="1:6" ht="58.2" customHeight="1" x14ac:dyDescent="0.25">
      <c r="A138" s="140" t="s">
        <v>668</v>
      </c>
      <c r="B138" s="103" t="s">
        <v>30</v>
      </c>
      <c r="C138" s="116" t="s">
        <v>636</v>
      </c>
      <c r="D138" s="104" t="s">
        <v>40</v>
      </c>
      <c r="E138" s="104">
        <v>5130.57</v>
      </c>
      <c r="F138" s="108" t="str">
        <f>IF(OR(D138="-",IF(E138="-",0,E138)&gt;=IF(D138="-",0,D138)),"-",IF(D138="-",0,D138)-IF(E138="-",0,E138))</f>
        <v>-</v>
      </c>
    </row>
    <row r="139" spans="1:6" ht="58.8" customHeight="1" x14ac:dyDescent="0.25">
      <c r="A139" s="140" t="s">
        <v>911</v>
      </c>
      <c r="B139" s="103" t="s">
        <v>30</v>
      </c>
      <c r="C139" s="111" t="s">
        <v>909</v>
      </c>
      <c r="D139" s="104"/>
      <c r="E139" s="104">
        <f>E140</f>
        <v>150</v>
      </c>
      <c r="F139" s="108"/>
    </row>
    <row r="140" spans="1:6" ht="61.8" customHeight="1" x14ac:dyDescent="0.25">
      <c r="A140" s="140" t="s">
        <v>866</v>
      </c>
      <c r="B140" s="103" t="s">
        <v>30</v>
      </c>
      <c r="C140" s="111" t="s">
        <v>910</v>
      </c>
      <c r="D140" s="104"/>
      <c r="E140" s="104">
        <v>150</v>
      </c>
      <c r="F140" s="108"/>
    </row>
    <row r="141" spans="1:6" ht="73.2" customHeight="1" x14ac:dyDescent="0.25">
      <c r="A141" s="140" t="s">
        <v>865</v>
      </c>
      <c r="B141" s="103" t="s">
        <v>30</v>
      </c>
      <c r="C141" s="111" t="s">
        <v>908</v>
      </c>
      <c r="D141" s="104"/>
      <c r="E141" s="104">
        <f>E142</f>
        <v>25000</v>
      </c>
      <c r="F141" s="108"/>
    </row>
    <row r="142" spans="1:6" ht="72" customHeight="1" x14ac:dyDescent="0.25">
      <c r="A142" s="140" t="s">
        <v>865</v>
      </c>
      <c r="B142" s="103" t="s">
        <v>30</v>
      </c>
      <c r="C142" s="111" t="s">
        <v>849</v>
      </c>
      <c r="D142" s="104"/>
      <c r="E142" s="150">
        <v>25000</v>
      </c>
      <c r="F142" s="108"/>
    </row>
    <row r="143" spans="1:6" ht="57.6" customHeight="1" x14ac:dyDescent="0.25">
      <c r="A143" s="140" t="s">
        <v>866</v>
      </c>
      <c r="B143" s="103" t="s">
        <v>30</v>
      </c>
      <c r="C143" s="111" t="s">
        <v>854</v>
      </c>
      <c r="D143" s="104"/>
      <c r="E143" s="104">
        <v>150</v>
      </c>
      <c r="F143" s="108"/>
    </row>
    <row r="144" spans="1:6" ht="62.4" customHeight="1" x14ac:dyDescent="0.25">
      <c r="A144" s="140" t="s">
        <v>866</v>
      </c>
      <c r="B144" s="103" t="s">
        <v>30</v>
      </c>
      <c r="C144" s="111" t="s">
        <v>853</v>
      </c>
      <c r="D144" s="104"/>
      <c r="E144" s="104">
        <v>150</v>
      </c>
      <c r="F144" s="108"/>
    </row>
    <row r="145" spans="1:6" ht="65.400000000000006" customHeight="1" x14ac:dyDescent="0.25">
      <c r="A145" s="140" t="s">
        <v>892</v>
      </c>
      <c r="B145" s="103" t="s">
        <v>30</v>
      </c>
      <c r="C145" s="138" t="s">
        <v>900</v>
      </c>
      <c r="D145" s="104"/>
      <c r="E145" s="104">
        <f>E146</f>
        <v>4000</v>
      </c>
      <c r="F145" s="108"/>
    </row>
    <row r="146" spans="1:6" ht="93" customHeight="1" x14ac:dyDescent="0.25">
      <c r="A146" s="140" t="s">
        <v>899</v>
      </c>
      <c r="B146" s="103" t="s">
        <v>30</v>
      </c>
      <c r="C146" s="138" t="s">
        <v>889</v>
      </c>
      <c r="D146" s="104"/>
      <c r="E146" s="150">
        <v>4000</v>
      </c>
      <c r="F146" s="108"/>
    </row>
    <row r="147" spans="1:6" ht="36.6" customHeight="1" x14ac:dyDescent="0.25">
      <c r="A147" s="140" t="s">
        <v>893</v>
      </c>
      <c r="B147" s="103" t="s">
        <v>30</v>
      </c>
      <c r="C147" s="138" t="s">
        <v>901</v>
      </c>
      <c r="D147" s="104"/>
      <c r="E147" s="104">
        <f>E148+E149</f>
        <v>2500</v>
      </c>
      <c r="F147" s="108"/>
    </row>
    <row r="148" spans="1:6" ht="70.2" customHeight="1" x14ac:dyDescent="0.25">
      <c r="A148" s="140" t="s">
        <v>902</v>
      </c>
      <c r="B148" s="103" t="s">
        <v>30</v>
      </c>
      <c r="C148" s="138" t="s">
        <v>890</v>
      </c>
      <c r="D148" s="104"/>
      <c r="E148" s="150">
        <v>1500</v>
      </c>
      <c r="F148" s="108"/>
    </row>
    <row r="149" spans="1:6" ht="57.6" customHeight="1" x14ac:dyDescent="0.25">
      <c r="A149" s="140" t="s">
        <v>903</v>
      </c>
      <c r="B149" s="103" t="s">
        <v>30</v>
      </c>
      <c r="C149" s="138" t="s">
        <v>891</v>
      </c>
      <c r="D149" s="104"/>
      <c r="E149" s="150">
        <v>1000</v>
      </c>
      <c r="F149" s="108"/>
    </row>
    <row r="150" spans="1:6" ht="58.8" customHeight="1" x14ac:dyDescent="0.25">
      <c r="A150" s="140" t="s">
        <v>868</v>
      </c>
      <c r="B150" s="103" t="s">
        <v>30</v>
      </c>
      <c r="C150" s="111" t="s">
        <v>867</v>
      </c>
      <c r="D150" s="104"/>
      <c r="E150" s="104">
        <v>2000</v>
      </c>
      <c r="F150" s="108"/>
    </row>
    <row r="151" spans="1:6" ht="57.6" customHeight="1" x14ac:dyDescent="0.25">
      <c r="A151" s="140" t="s">
        <v>868</v>
      </c>
      <c r="B151" s="103" t="s">
        <v>30</v>
      </c>
      <c r="C151" s="111" t="s">
        <v>852</v>
      </c>
      <c r="D151" s="104"/>
      <c r="E151" s="104">
        <v>2000</v>
      </c>
      <c r="F151" s="108"/>
    </row>
    <row r="152" spans="1:6" ht="64.2" customHeight="1" x14ac:dyDescent="0.25">
      <c r="A152" s="140" t="s">
        <v>869</v>
      </c>
      <c r="B152" s="103" t="s">
        <v>30</v>
      </c>
      <c r="C152" s="111" t="s">
        <v>851</v>
      </c>
      <c r="D152" s="104"/>
      <c r="E152" s="104">
        <f>E153</f>
        <v>2000</v>
      </c>
      <c r="F152" s="108"/>
    </row>
    <row r="153" spans="1:6" ht="68.400000000000006" customHeight="1" x14ac:dyDescent="0.25">
      <c r="A153" s="140" t="s">
        <v>869</v>
      </c>
      <c r="B153" s="103" t="s">
        <v>30</v>
      </c>
      <c r="C153" s="111" t="s">
        <v>850</v>
      </c>
      <c r="D153" s="104"/>
      <c r="E153" s="104">
        <v>2000</v>
      </c>
      <c r="F153" s="108"/>
    </row>
    <row r="154" spans="1:6" ht="47.4" customHeight="1" x14ac:dyDescent="0.25">
      <c r="A154" s="140" t="s">
        <v>758</v>
      </c>
      <c r="B154" s="103" t="s">
        <v>30</v>
      </c>
      <c r="C154" s="116" t="s">
        <v>757</v>
      </c>
      <c r="D154" s="108" t="s">
        <v>40</v>
      </c>
      <c r="E154" s="104">
        <f>E156+E155</f>
        <v>21515.01</v>
      </c>
      <c r="F154" s="108" t="str">
        <f>IF(OR(D154="-",IF(E154="-",0,E154)&gt;=IF(D154="-",0,D154)),"-",IF(D154="-",0,D154)-IF(E154="-",0,E154))</f>
        <v>-</v>
      </c>
    </row>
    <row r="155" spans="1:6" ht="70.8" customHeight="1" x14ac:dyDescent="0.25">
      <c r="A155" s="140" t="s">
        <v>756</v>
      </c>
      <c r="B155" s="103" t="s">
        <v>30</v>
      </c>
      <c r="C155" s="116" t="s">
        <v>907</v>
      </c>
      <c r="D155" s="108"/>
      <c r="E155" s="104">
        <v>1500</v>
      </c>
      <c r="F155" s="108"/>
    </row>
    <row r="156" spans="1:6" ht="68.400000000000006" customHeight="1" x14ac:dyDescent="0.25">
      <c r="A156" s="140" t="s">
        <v>756</v>
      </c>
      <c r="B156" s="103" t="s">
        <v>30</v>
      </c>
      <c r="C156" s="111" t="s">
        <v>848</v>
      </c>
      <c r="D156" s="108" t="s">
        <v>40</v>
      </c>
      <c r="E156" s="104">
        <v>20015.009999999998</v>
      </c>
      <c r="F156" s="108" t="s">
        <v>40</v>
      </c>
    </row>
    <row r="157" spans="1:6" ht="49.2" customHeight="1" x14ac:dyDescent="0.25">
      <c r="A157" s="140" t="s">
        <v>679</v>
      </c>
      <c r="B157" s="103" t="s">
        <v>30</v>
      </c>
      <c r="C157" s="116" t="s">
        <v>635</v>
      </c>
      <c r="D157" s="108" t="s">
        <v>40</v>
      </c>
      <c r="E157" s="146">
        <f>E158</f>
        <v>50394.52</v>
      </c>
      <c r="F157" s="108" t="str">
        <f>IF(OR(D157="-",IF(E157="-",0,E157)&gt;=IF(D157="-",0,D157)),"-",IF(D157="-",0,D157)-IF(E157="-",0,E157))</f>
        <v>-</v>
      </c>
    </row>
    <row r="158" spans="1:6" ht="43.8" customHeight="1" x14ac:dyDescent="0.25">
      <c r="A158" s="140" t="s">
        <v>672</v>
      </c>
      <c r="B158" s="103" t="s">
        <v>30</v>
      </c>
      <c r="C158" s="105" t="s">
        <v>634</v>
      </c>
      <c r="D158" s="108" t="s">
        <v>40</v>
      </c>
      <c r="E158" s="104">
        <v>50394.52</v>
      </c>
      <c r="F158" s="108" t="str">
        <f>IF(OR(D158="-",IF(E158="-",0,E158)&gt;=IF(D158="-",0,D158)),"-",IF(D158="-",0,D158)-IF(E158="-",0,E158))</f>
        <v>-</v>
      </c>
    </row>
    <row r="159" spans="1:6" ht="24" customHeight="1" x14ac:dyDescent="0.25">
      <c r="A159" s="140" t="s">
        <v>754</v>
      </c>
      <c r="B159" s="103" t="s">
        <v>30</v>
      </c>
      <c r="C159" s="117" t="s">
        <v>753</v>
      </c>
      <c r="D159" s="108" t="s">
        <v>40</v>
      </c>
      <c r="E159" s="104">
        <f>E162+E160</f>
        <v>1600386.4000000001</v>
      </c>
      <c r="F159" s="108" t="s">
        <v>40</v>
      </c>
    </row>
    <row r="160" spans="1:6" ht="68.400000000000006" customHeight="1" x14ac:dyDescent="0.25">
      <c r="A160" s="140" t="s">
        <v>912</v>
      </c>
      <c r="B160" s="103" t="s">
        <v>30</v>
      </c>
      <c r="C160" s="117" t="s">
        <v>914</v>
      </c>
      <c r="D160" s="108"/>
      <c r="E160" s="104">
        <f>E161</f>
        <v>23920.84</v>
      </c>
      <c r="F160" s="108"/>
    </row>
    <row r="161" spans="1:6" ht="38.4" customHeight="1" x14ac:dyDescent="0.25">
      <c r="A161" s="140" t="s">
        <v>913</v>
      </c>
      <c r="B161" s="103" t="s">
        <v>30</v>
      </c>
      <c r="C161" s="117" t="s">
        <v>915</v>
      </c>
      <c r="D161" s="108"/>
      <c r="E161" s="104">
        <v>23920.84</v>
      </c>
      <c r="F161" s="108"/>
    </row>
    <row r="162" spans="1:6" ht="48" customHeight="1" x14ac:dyDescent="0.25">
      <c r="A162" s="140" t="s">
        <v>698</v>
      </c>
      <c r="B162" s="103" t="s">
        <v>30</v>
      </c>
      <c r="C162" s="117" t="s">
        <v>755</v>
      </c>
      <c r="D162" s="108" t="s">
        <v>40</v>
      </c>
      <c r="E162" s="104">
        <f>E164+E165+E166+E167+E168+E169+E170+E171+E172+E163</f>
        <v>1576465.56</v>
      </c>
      <c r="F162" s="108" t="s">
        <v>40</v>
      </c>
    </row>
    <row r="163" spans="1:6" ht="51.6" customHeight="1" x14ac:dyDescent="0.25">
      <c r="A163" s="140" t="s">
        <v>669</v>
      </c>
      <c r="B163" s="103" t="s">
        <v>30</v>
      </c>
      <c r="C163" s="117" t="s">
        <v>847</v>
      </c>
      <c r="D163" s="108"/>
      <c r="E163" s="150">
        <v>10000</v>
      </c>
      <c r="F163" s="108"/>
    </row>
    <row r="164" spans="1:6" ht="49.8" customHeight="1" x14ac:dyDescent="0.25">
      <c r="A164" s="140" t="s">
        <v>669</v>
      </c>
      <c r="B164" s="103" t="s">
        <v>30</v>
      </c>
      <c r="C164" s="117" t="s">
        <v>640</v>
      </c>
      <c r="D164" s="108" t="s">
        <v>40</v>
      </c>
      <c r="E164" s="150">
        <v>297000</v>
      </c>
      <c r="F164" s="108" t="s">
        <v>40</v>
      </c>
    </row>
    <row r="165" spans="1:6" ht="46.2" customHeight="1" x14ac:dyDescent="0.25">
      <c r="A165" s="140" t="s">
        <v>669</v>
      </c>
      <c r="B165" s="103" t="s">
        <v>30</v>
      </c>
      <c r="C165" s="117" t="s">
        <v>637</v>
      </c>
      <c r="D165" s="108" t="s">
        <v>40</v>
      </c>
      <c r="E165" s="150">
        <v>338593.71</v>
      </c>
      <c r="F165" s="108" t="s">
        <v>40</v>
      </c>
    </row>
    <row r="166" spans="1:6" ht="49.2" customHeight="1" x14ac:dyDescent="0.25">
      <c r="A166" s="140" t="s">
        <v>669</v>
      </c>
      <c r="B166" s="103" t="s">
        <v>30</v>
      </c>
      <c r="C166" s="117" t="s">
        <v>638</v>
      </c>
      <c r="D166" s="108" t="s">
        <v>40</v>
      </c>
      <c r="E166" s="150">
        <v>5000</v>
      </c>
      <c r="F166" s="108" t="s">
        <v>40</v>
      </c>
    </row>
    <row r="167" spans="1:6" ht="49.8" customHeight="1" x14ac:dyDescent="0.25">
      <c r="A167" s="140" t="s">
        <v>669</v>
      </c>
      <c r="B167" s="103" t="s">
        <v>30</v>
      </c>
      <c r="C167" s="117" t="s">
        <v>759</v>
      </c>
      <c r="D167" s="108" t="s">
        <v>40</v>
      </c>
      <c r="E167" s="150">
        <v>9745.51</v>
      </c>
      <c r="F167" s="108" t="s">
        <v>40</v>
      </c>
    </row>
    <row r="168" spans="1:6" ht="49.8" customHeight="1" x14ac:dyDescent="0.25">
      <c r="A168" s="140" t="s">
        <v>669</v>
      </c>
      <c r="B168" s="103" t="s">
        <v>30</v>
      </c>
      <c r="C168" s="117" t="s">
        <v>639</v>
      </c>
      <c r="D168" s="108" t="s">
        <v>40</v>
      </c>
      <c r="E168" s="150">
        <v>631213.79</v>
      </c>
      <c r="F168" s="108" t="s">
        <v>40</v>
      </c>
    </row>
    <row r="169" spans="1:6" ht="47.4" customHeight="1" x14ac:dyDescent="0.25">
      <c r="A169" s="140" t="s">
        <v>669</v>
      </c>
      <c r="B169" s="103" t="s">
        <v>30</v>
      </c>
      <c r="C169" s="117" t="s">
        <v>760</v>
      </c>
      <c r="D169" s="108" t="s">
        <v>40</v>
      </c>
      <c r="E169" s="150">
        <v>3804.8</v>
      </c>
      <c r="F169" s="108" t="s">
        <v>40</v>
      </c>
    </row>
    <row r="170" spans="1:6" ht="52.2" customHeight="1" x14ac:dyDescent="0.25">
      <c r="A170" s="140" t="s">
        <v>669</v>
      </c>
      <c r="B170" s="103" t="s">
        <v>30</v>
      </c>
      <c r="C170" s="117" t="s">
        <v>651</v>
      </c>
      <c r="D170" s="108" t="s">
        <v>40</v>
      </c>
      <c r="E170" s="150">
        <v>55090.98</v>
      </c>
      <c r="F170" s="108" t="s">
        <v>40</v>
      </c>
    </row>
    <row r="171" spans="1:6" ht="52.8" customHeight="1" x14ac:dyDescent="0.25">
      <c r="A171" s="140" t="s">
        <v>669</v>
      </c>
      <c r="B171" s="103" t="s">
        <v>30</v>
      </c>
      <c r="C171" s="117" t="s">
        <v>802</v>
      </c>
      <c r="D171" s="108" t="s">
        <v>40</v>
      </c>
      <c r="E171" s="150">
        <v>217435.28</v>
      </c>
      <c r="F171" s="108"/>
    </row>
    <row r="172" spans="1:6" ht="57.6" customHeight="1" x14ac:dyDescent="0.25">
      <c r="A172" s="140" t="s">
        <v>670</v>
      </c>
      <c r="B172" s="103" t="s">
        <v>30</v>
      </c>
      <c r="C172" s="117" t="s">
        <v>641</v>
      </c>
      <c r="D172" s="119" t="s">
        <v>40</v>
      </c>
      <c r="E172" s="150">
        <v>8581.49</v>
      </c>
      <c r="F172" s="108" t="s">
        <v>40</v>
      </c>
    </row>
    <row r="173" spans="1:6" ht="29.25" customHeight="1" x14ac:dyDescent="0.25">
      <c r="A173" s="140" t="s">
        <v>699</v>
      </c>
      <c r="B173" s="103" t="s">
        <v>30</v>
      </c>
      <c r="C173" s="117" t="s">
        <v>678</v>
      </c>
      <c r="D173" s="108" t="s">
        <v>40</v>
      </c>
      <c r="E173" s="104">
        <f>E174</f>
        <v>133603.21</v>
      </c>
      <c r="F173" s="108" t="s">
        <v>40</v>
      </c>
    </row>
    <row r="174" spans="1:6" ht="47.4" customHeight="1" x14ac:dyDescent="0.25">
      <c r="A174" s="140" t="s">
        <v>671</v>
      </c>
      <c r="B174" s="103" t="s">
        <v>30</v>
      </c>
      <c r="C174" s="117" t="s">
        <v>642</v>
      </c>
      <c r="D174" s="108" t="s">
        <v>40</v>
      </c>
      <c r="E174" s="150">
        <v>133603.21</v>
      </c>
      <c r="F174" s="108" t="s">
        <v>40</v>
      </c>
    </row>
    <row r="175" spans="1:6" ht="23.4" hidden="1" customHeight="1" x14ac:dyDescent="0.25">
      <c r="A175" s="142" t="s">
        <v>894</v>
      </c>
      <c r="B175" s="106" t="s">
        <v>30</v>
      </c>
      <c r="C175" s="133" t="s">
        <v>888</v>
      </c>
      <c r="D175" s="108"/>
      <c r="E175" s="152">
        <v>0</v>
      </c>
      <c r="F175" s="108"/>
    </row>
    <row r="176" spans="1:6" ht="27.6" hidden="1" customHeight="1" x14ac:dyDescent="0.25">
      <c r="A176" s="140" t="s">
        <v>895</v>
      </c>
      <c r="B176" s="103" t="s">
        <v>30</v>
      </c>
      <c r="C176" s="117" t="s">
        <v>887</v>
      </c>
      <c r="D176" s="108"/>
      <c r="E176" s="150">
        <v>0</v>
      </c>
      <c r="F176" s="108"/>
    </row>
    <row r="177" spans="1:7" ht="29.4" hidden="1" customHeight="1" x14ac:dyDescent="0.25">
      <c r="A177" s="140" t="s">
        <v>881</v>
      </c>
      <c r="B177" s="103" t="s">
        <v>30</v>
      </c>
      <c r="C177" s="117" t="s">
        <v>886</v>
      </c>
      <c r="D177" s="108"/>
      <c r="E177" s="150">
        <v>0</v>
      </c>
      <c r="F177" s="108"/>
    </row>
    <row r="178" spans="1:7" ht="24" hidden="1" customHeight="1" x14ac:dyDescent="0.25">
      <c r="A178" s="140" t="s">
        <v>882</v>
      </c>
      <c r="B178" s="103" t="s">
        <v>30</v>
      </c>
      <c r="C178" s="117" t="s">
        <v>884</v>
      </c>
      <c r="D178" s="108"/>
      <c r="E178" s="150">
        <v>0</v>
      </c>
      <c r="F178" s="108"/>
    </row>
    <row r="179" spans="1:7" ht="25.8" hidden="1" customHeight="1" x14ac:dyDescent="0.25">
      <c r="A179" s="140" t="s">
        <v>881</v>
      </c>
      <c r="B179" s="103" t="s">
        <v>30</v>
      </c>
      <c r="C179" s="117" t="s">
        <v>883</v>
      </c>
      <c r="D179" s="108"/>
      <c r="E179" s="150">
        <v>0</v>
      </c>
      <c r="F179" s="108"/>
    </row>
    <row r="180" spans="1:7" s="78" customFormat="1" ht="22.95" customHeight="1" x14ac:dyDescent="0.25">
      <c r="A180" s="142" t="s">
        <v>113</v>
      </c>
      <c r="B180" s="106" t="s">
        <v>30</v>
      </c>
      <c r="C180" s="107" t="s">
        <v>114</v>
      </c>
      <c r="D180" s="108">
        <v>608684101.11000001</v>
      </c>
      <c r="E180" s="108">
        <f>E181+E217+E219+E224</f>
        <v>472735333.07999998</v>
      </c>
      <c r="F180" s="108">
        <f>D180-E180</f>
        <v>135948768.03000003</v>
      </c>
    </row>
    <row r="181" spans="1:7" s="78" customFormat="1" ht="35.4" customHeight="1" x14ac:dyDescent="0.25">
      <c r="A181" s="142" t="s">
        <v>115</v>
      </c>
      <c r="B181" s="106" t="s">
        <v>30</v>
      </c>
      <c r="C181" s="107" t="s">
        <v>116</v>
      </c>
      <c r="D181" s="108">
        <v>608577001.11000001</v>
      </c>
      <c r="E181" s="108">
        <f>E182+E191+E207+E215</f>
        <v>472419757.01999998</v>
      </c>
      <c r="F181" s="108">
        <f>D181-E181</f>
        <v>136157244.09000003</v>
      </c>
      <c r="G181" s="98"/>
    </row>
    <row r="182" spans="1:7" ht="31.2" customHeight="1" x14ac:dyDescent="0.25">
      <c r="A182" s="140" t="s">
        <v>117</v>
      </c>
      <c r="B182" s="103" t="s">
        <v>30</v>
      </c>
      <c r="C182" s="105" t="s">
        <v>118</v>
      </c>
      <c r="D182" s="104" t="s">
        <v>40</v>
      </c>
      <c r="E182" s="104">
        <f>E183+E185+E187+E189</f>
        <v>70534378</v>
      </c>
      <c r="F182" s="104" t="str">
        <f>IF(OR(D182="-",IF(E182="-",0,E182)&gt;=IF(D182="-",0,D182)),"-",IF(D182="-",0,D182)-IF(E182="-",0,E182))</f>
        <v>-</v>
      </c>
    </row>
    <row r="183" spans="1:7" ht="21" customHeight="1" x14ac:dyDescent="0.25">
      <c r="A183" s="140" t="s">
        <v>119</v>
      </c>
      <c r="B183" s="103" t="s">
        <v>30</v>
      </c>
      <c r="C183" s="105" t="s">
        <v>120</v>
      </c>
      <c r="D183" s="104" t="s">
        <v>40</v>
      </c>
      <c r="E183" s="104">
        <f>E184</f>
        <v>33615000</v>
      </c>
      <c r="F183" s="104" t="str">
        <f>IF(OR(D183="-",IF(E183="-",0,E183)&gt;=IF(D183="-",0,D183)),"-",IF(D183="-",0,D183)-IF(E183="-",0,E183))</f>
        <v>-</v>
      </c>
    </row>
    <row r="184" spans="1:7" ht="35.4" customHeight="1" x14ac:dyDescent="0.25">
      <c r="A184" s="140" t="s">
        <v>673</v>
      </c>
      <c r="B184" s="103" t="s">
        <v>30</v>
      </c>
      <c r="C184" s="105" t="s">
        <v>121</v>
      </c>
      <c r="D184" s="104" t="s">
        <v>40</v>
      </c>
      <c r="E184" s="150">
        <v>33615000</v>
      </c>
      <c r="F184" s="104" t="str">
        <f>IF(OR(D184="-",IF(E184="-",0,E184)&gt;=IF(D184="-",0,D184)),"-",IF(D184="-",0,D184)-IF(E184="-",0,E184))</f>
        <v>-</v>
      </c>
    </row>
    <row r="185" spans="1:7" ht="28.95" customHeight="1" x14ac:dyDescent="0.25">
      <c r="A185" s="140" t="s">
        <v>122</v>
      </c>
      <c r="B185" s="103" t="s">
        <v>30</v>
      </c>
      <c r="C185" s="105" t="s">
        <v>123</v>
      </c>
      <c r="D185" s="104" t="s">
        <v>40</v>
      </c>
      <c r="E185" s="104">
        <f>E186</f>
        <v>18124578</v>
      </c>
      <c r="F185" s="104" t="str">
        <f>IF(OR(D185="-",IF(E185="-",0,E185)&gt;=IF(D185="-",0,D185)),"-",IF(D185="-",0,D185)-IF(E185="-",0,E185))</f>
        <v>-</v>
      </c>
    </row>
    <row r="186" spans="1:7" ht="28.95" customHeight="1" x14ac:dyDescent="0.25">
      <c r="A186" s="140" t="s">
        <v>124</v>
      </c>
      <c r="B186" s="103" t="s">
        <v>30</v>
      </c>
      <c r="C186" s="105" t="s">
        <v>125</v>
      </c>
      <c r="D186" s="104" t="s">
        <v>40</v>
      </c>
      <c r="E186" s="150">
        <v>18124578</v>
      </c>
      <c r="F186" s="104" t="str">
        <f>IF(OR(D186="-",IF(E186="-",0,E186)&gt;=IF(D186="-",0,D186)),"-",IF(D186="-",0,D186)-IF(E186="-",0,E186))</f>
        <v>-</v>
      </c>
    </row>
    <row r="187" spans="1:7" ht="37.200000000000003" customHeight="1" x14ac:dyDescent="0.25">
      <c r="A187" s="140" t="s">
        <v>845</v>
      </c>
      <c r="B187" s="103" t="s">
        <v>30</v>
      </c>
      <c r="C187" s="105" t="s">
        <v>844</v>
      </c>
      <c r="D187" s="104"/>
      <c r="E187" s="150">
        <f>E188</f>
        <v>13000000</v>
      </c>
      <c r="F187" s="104"/>
    </row>
    <row r="188" spans="1:7" ht="37.200000000000003" customHeight="1" x14ac:dyDescent="0.25">
      <c r="A188" s="140" t="s">
        <v>846</v>
      </c>
      <c r="B188" s="103" t="s">
        <v>30</v>
      </c>
      <c r="C188" s="105" t="s">
        <v>843</v>
      </c>
      <c r="D188" s="104"/>
      <c r="E188" s="150">
        <v>13000000</v>
      </c>
      <c r="F188" s="104"/>
    </row>
    <row r="189" spans="1:7" ht="25.2" customHeight="1" x14ac:dyDescent="0.25">
      <c r="A189" s="140" t="s">
        <v>879</v>
      </c>
      <c r="B189" s="103" t="s">
        <v>30</v>
      </c>
      <c r="C189" s="105" t="s">
        <v>885</v>
      </c>
      <c r="D189" s="104"/>
      <c r="E189" s="150">
        <v>5794800</v>
      </c>
      <c r="F189" s="104"/>
    </row>
    <row r="190" spans="1:7" ht="25.8" customHeight="1" x14ac:dyDescent="0.25">
      <c r="A190" s="140" t="s">
        <v>880</v>
      </c>
      <c r="B190" s="103" t="s">
        <v>30</v>
      </c>
      <c r="C190" s="105" t="s">
        <v>878</v>
      </c>
      <c r="D190" s="104"/>
      <c r="E190" s="150">
        <v>5794800</v>
      </c>
      <c r="F190" s="104"/>
    </row>
    <row r="191" spans="1:7" ht="28.95" customHeight="1" x14ac:dyDescent="0.25">
      <c r="A191" s="140" t="s">
        <v>761</v>
      </c>
      <c r="B191" s="103" t="s">
        <v>30</v>
      </c>
      <c r="C191" s="105" t="s">
        <v>762</v>
      </c>
      <c r="D191" s="104" t="s">
        <v>40</v>
      </c>
      <c r="E191" s="150">
        <f>E196+E204+E194+E192+E198+E200+E202</f>
        <v>202194619.79000002</v>
      </c>
      <c r="F191" s="104" t="s">
        <v>40</v>
      </c>
    </row>
    <row r="192" spans="1:7" ht="30.6" customHeight="1" x14ac:dyDescent="0.25">
      <c r="A192" s="145" t="s">
        <v>823</v>
      </c>
      <c r="B192" s="103" t="s">
        <v>30</v>
      </c>
      <c r="C192" s="120" t="s">
        <v>821</v>
      </c>
      <c r="D192" s="104" t="s">
        <v>40</v>
      </c>
      <c r="E192" s="151">
        <f>E193</f>
        <v>105477782.87</v>
      </c>
      <c r="F192" s="104"/>
    </row>
    <row r="193" spans="1:6" ht="30" customHeight="1" x14ac:dyDescent="0.25">
      <c r="A193" s="145" t="s">
        <v>823</v>
      </c>
      <c r="B193" s="103" t="s">
        <v>30</v>
      </c>
      <c r="C193" s="121" t="s">
        <v>820</v>
      </c>
      <c r="D193" s="104" t="s">
        <v>40</v>
      </c>
      <c r="E193" s="150">
        <v>105477782.87</v>
      </c>
      <c r="F193" s="104"/>
    </row>
    <row r="194" spans="1:6" ht="37.200000000000003" customHeight="1" x14ac:dyDescent="0.25">
      <c r="A194" s="145" t="s">
        <v>822</v>
      </c>
      <c r="B194" s="103" t="s">
        <v>30</v>
      </c>
      <c r="C194" s="120" t="s">
        <v>819</v>
      </c>
      <c r="D194" s="104" t="s">
        <v>40</v>
      </c>
      <c r="E194" s="167">
        <f>E195</f>
        <v>806036.34</v>
      </c>
      <c r="F194" s="104"/>
    </row>
    <row r="195" spans="1:6" ht="38.4" customHeight="1" x14ac:dyDescent="0.25">
      <c r="A195" s="145" t="s">
        <v>822</v>
      </c>
      <c r="B195" s="103" t="s">
        <v>30</v>
      </c>
      <c r="C195" s="120" t="s">
        <v>818</v>
      </c>
      <c r="D195" s="104" t="s">
        <v>40</v>
      </c>
      <c r="E195" s="150">
        <v>806036.34</v>
      </c>
      <c r="F195" s="104"/>
    </row>
    <row r="196" spans="1:6" ht="39.6" customHeight="1" x14ac:dyDescent="0.25">
      <c r="A196" s="140" t="s">
        <v>793</v>
      </c>
      <c r="B196" s="103" t="s">
        <v>30</v>
      </c>
      <c r="C196" s="105" t="s">
        <v>792</v>
      </c>
      <c r="D196" s="104" t="s">
        <v>40</v>
      </c>
      <c r="E196" s="150">
        <f>E197</f>
        <v>615300</v>
      </c>
      <c r="F196" s="104" t="str">
        <f>IF(OR(D196="-",IF(E196="-",0,E196)&gt;=IF(D196="-",0,D196)),"-",IF(D196="-",0,D196)-IF(E196="-",0,E196))</f>
        <v>-</v>
      </c>
    </row>
    <row r="197" spans="1:6" ht="49.95" customHeight="1" x14ac:dyDescent="0.25">
      <c r="A197" s="140" t="s">
        <v>794</v>
      </c>
      <c r="B197" s="103" t="s">
        <v>30</v>
      </c>
      <c r="C197" s="105" t="s">
        <v>795</v>
      </c>
      <c r="D197" s="104" t="s">
        <v>40</v>
      </c>
      <c r="E197" s="150">
        <v>615300</v>
      </c>
      <c r="F197" s="104" t="s">
        <v>40</v>
      </c>
    </row>
    <row r="198" spans="1:6" ht="33.6" customHeight="1" x14ac:dyDescent="0.25">
      <c r="A198" s="140" t="s">
        <v>824</v>
      </c>
      <c r="B198" s="103" t="s">
        <v>30</v>
      </c>
      <c r="C198" s="120" t="s">
        <v>816</v>
      </c>
      <c r="D198" s="104"/>
      <c r="E198" s="150">
        <v>293244.13</v>
      </c>
      <c r="F198" s="104"/>
    </row>
    <row r="199" spans="1:6" ht="33.6" customHeight="1" x14ac:dyDescent="0.25">
      <c r="A199" s="140" t="s">
        <v>824</v>
      </c>
      <c r="B199" s="103" t="s">
        <v>30</v>
      </c>
      <c r="C199" s="121" t="s">
        <v>817</v>
      </c>
      <c r="D199" s="104" t="s">
        <v>40</v>
      </c>
      <c r="E199" s="150">
        <v>293244.13</v>
      </c>
      <c r="F199" s="104"/>
    </row>
    <row r="200" spans="1:6" ht="24" customHeight="1" x14ac:dyDescent="0.25">
      <c r="A200" s="140" t="s">
        <v>841</v>
      </c>
      <c r="B200" s="103" t="s">
        <v>30</v>
      </c>
      <c r="C200" s="120" t="s">
        <v>839</v>
      </c>
      <c r="D200" s="104"/>
      <c r="E200" s="150">
        <f>E201</f>
        <v>21501821.890000001</v>
      </c>
      <c r="F200" s="104"/>
    </row>
    <row r="201" spans="1:6" ht="27" customHeight="1" x14ac:dyDescent="0.25">
      <c r="A201" s="140" t="s">
        <v>842</v>
      </c>
      <c r="B201" s="103" t="s">
        <v>30</v>
      </c>
      <c r="C201" s="111" t="s">
        <v>840</v>
      </c>
      <c r="D201" s="104"/>
      <c r="E201" s="150">
        <v>21501821.890000001</v>
      </c>
      <c r="F201" s="104"/>
    </row>
    <row r="202" spans="1:6" ht="25.8" customHeight="1" x14ac:dyDescent="0.25">
      <c r="A202" s="140" t="s">
        <v>897</v>
      </c>
      <c r="B202" s="103" t="s">
        <v>30</v>
      </c>
      <c r="C202" s="120" t="s">
        <v>896</v>
      </c>
      <c r="D202" s="104"/>
      <c r="E202" s="150">
        <f>E203</f>
        <v>2278797.56</v>
      </c>
      <c r="F202" s="104"/>
    </row>
    <row r="203" spans="1:6" ht="27.6" customHeight="1" x14ac:dyDescent="0.25">
      <c r="A203" s="140" t="s">
        <v>898</v>
      </c>
      <c r="B203" s="103" t="s">
        <v>30</v>
      </c>
      <c r="C203" s="111" t="s">
        <v>877</v>
      </c>
      <c r="D203" s="104"/>
      <c r="E203" s="150">
        <v>2278797.56</v>
      </c>
      <c r="F203" s="104"/>
    </row>
    <row r="204" spans="1:6" ht="19.5" customHeight="1" x14ac:dyDescent="0.25">
      <c r="A204" s="140" t="s">
        <v>765</v>
      </c>
      <c r="B204" s="103" t="s">
        <v>30</v>
      </c>
      <c r="C204" s="105" t="s">
        <v>763</v>
      </c>
      <c r="D204" s="104" t="s">
        <v>40</v>
      </c>
      <c r="E204" s="150">
        <f>E205+E206</f>
        <v>71221637</v>
      </c>
      <c r="F204" s="104" t="s">
        <v>40</v>
      </c>
    </row>
    <row r="205" spans="1:6" ht="19.5" customHeight="1" x14ac:dyDescent="0.25">
      <c r="A205" s="140" t="s">
        <v>766</v>
      </c>
      <c r="B205" s="103" t="s">
        <v>30</v>
      </c>
      <c r="C205" s="105" t="s">
        <v>764</v>
      </c>
      <c r="D205" s="104" t="s">
        <v>40</v>
      </c>
      <c r="E205" s="150">
        <v>68187548.969999999</v>
      </c>
      <c r="F205" s="104" t="s">
        <v>40</v>
      </c>
    </row>
    <row r="206" spans="1:6" ht="19.5" customHeight="1" x14ac:dyDescent="0.25">
      <c r="A206" s="140" t="s">
        <v>766</v>
      </c>
      <c r="B206" s="103" t="s">
        <v>30</v>
      </c>
      <c r="C206" s="105" t="s">
        <v>787</v>
      </c>
      <c r="D206" s="104"/>
      <c r="E206" s="150">
        <v>3034088.03</v>
      </c>
      <c r="F206" s="104"/>
    </row>
    <row r="207" spans="1:6" s="126" customFormat="1" ht="21.6" customHeight="1" x14ac:dyDescent="0.25">
      <c r="A207" s="140" t="s">
        <v>126</v>
      </c>
      <c r="B207" s="103" t="s">
        <v>30</v>
      </c>
      <c r="C207" s="105" t="s">
        <v>127</v>
      </c>
      <c r="D207" s="104" t="s">
        <v>40</v>
      </c>
      <c r="E207" s="104">
        <f>E208+E211+E213</f>
        <v>198659575.22999999</v>
      </c>
      <c r="F207" s="104" t="str">
        <f>IF(OR(D207="-",IF(E207="-",0,E207)&gt;=IF(D207="-",0,D207)),"-",IF(D207="-",0,D207)-IF(E207="-",0,E207))</f>
        <v>-</v>
      </c>
    </row>
    <row r="208" spans="1:6" s="126" customFormat="1" ht="25.2" customHeight="1" x14ac:dyDescent="0.25">
      <c r="A208" s="140" t="s">
        <v>771</v>
      </c>
      <c r="B208" s="103" t="s">
        <v>30</v>
      </c>
      <c r="C208" s="105" t="s">
        <v>127</v>
      </c>
      <c r="D208" s="104" t="s">
        <v>40</v>
      </c>
      <c r="E208" s="104">
        <f>E209+E210</f>
        <v>2731681.67</v>
      </c>
      <c r="F208" s="104" t="s">
        <v>40</v>
      </c>
    </row>
    <row r="209" spans="1:7" s="126" customFormat="1" ht="28.8" customHeight="1" x14ac:dyDescent="0.25">
      <c r="A209" s="140" t="s">
        <v>674</v>
      </c>
      <c r="B209" s="103" t="s">
        <v>30</v>
      </c>
      <c r="C209" s="111" t="s">
        <v>632</v>
      </c>
      <c r="D209" s="104" t="s">
        <v>40</v>
      </c>
      <c r="E209" s="150">
        <v>2193609.19</v>
      </c>
      <c r="F209" s="104" t="s">
        <v>40</v>
      </c>
    </row>
    <row r="210" spans="1:7" s="126" customFormat="1" ht="28.8" customHeight="1" x14ac:dyDescent="0.25">
      <c r="A210" s="140" t="s">
        <v>674</v>
      </c>
      <c r="B210" s="103" t="s">
        <v>30</v>
      </c>
      <c r="C210" s="111" t="s">
        <v>633</v>
      </c>
      <c r="D210" s="104" t="s">
        <v>40</v>
      </c>
      <c r="E210" s="150">
        <v>538072.48</v>
      </c>
      <c r="F210" s="104" t="s">
        <v>40</v>
      </c>
    </row>
    <row r="211" spans="1:7" ht="26.4" customHeight="1" x14ac:dyDescent="0.25">
      <c r="A211" s="140" t="s">
        <v>767</v>
      </c>
      <c r="B211" s="103" t="s">
        <v>30</v>
      </c>
      <c r="C211" s="111" t="s">
        <v>768</v>
      </c>
      <c r="D211" s="104" t="s">
        <v>40</v>
      </c>
      <c r="E211" s="104">
        <f>E212</f>
        <v>719993.56</v>
      </c>
      <c r="F211" s="104" t="s">
        <v>40</v>
      </c>
      <c r="G211" s="77"/>
    </row>
    <row r="212" spans="1:7" ht="42.75" customHeight="1" x14ac:dyDescent="0.25">
      <c r="A212" s="140" t="s">
        <v>770</v>
      </c>
      <c r="B212" s="103" t="s">
        <v>30</v>
      </c>
      <c r="C212" s="111" t="s">
        <v>769</v>
      </c>
      <c r="D212" s="104" t="s">
        <v>40</v>
      </c>
      <c r="E212" s="150">
        <v>719993.56</v>
      </c>
      <c r="F212" s="104" t="s">
        <v>40</v>
      </c>
    </row>
    <row r="213" spans="1:7" ht="17.25" customHeight="1" x14ac:dyDescent="0.25">
      <c r="A213" s="140" t="s">
        <v>772</v>
      </c>
      <c r="B213" s="103" t="s">
        <v>30</v>
      </c>
      <c r="C213" s="111" t="s">
        <v>773</v>
      </c>
      <c r="D213" s="104" t="s">
        <v>40</v>
      </c>
      <c r="E213" s="104">
        <f>E214</f>
        <v>195207900</v>
      </c>
      <c r="F213" s="104" t="s">
        <v>40</v>
      </c>
    </row>
    <row r="214" spans="1:7" ht="21.6" customHeight="1" x14ac:dyDescent="0.25">
      <c r="A214" s="140" t="s">
        <v>128</v>
      </c>
      <c r="B214" s="103" t="s">
        <v>30</v>
      </c>
      <c r="C214" s="105" t="s">
        <v>129</v>
      </c>
      <c r="D214" s="104" t="s">
        <v>40</v>
      </c>
      <c r="E214" s="150">
        <v>195207900</v>
      </c>
      <c r="F214" s="104" t="str">
        <f>IF(OR(D214="-",IF(E214="-",0,E214)&gt;=IF(D214="-",0,D214)),"-",IF(D214="-",0,D214)-IF(E214="-",0,E214))</f>
        <v>-</v>
      </c>
    </row>
    <row r="215" spans="1:7" ht="21.6" customHeight="1" x14ac:dyDescent="0.25">
      <c r="A215" s="140" t="s">
        <v>920</v>
      </c>
      <c r="B215" s="103" t="s">
        <v>30</v>
      </c>
      <c r="C215" s="107" t="s">
        <v>906</v>
      </c>
      <c r="D215" s="104"/>
      <c r="E215" s="150">
        <v>1031184</v>
      </c>
      <c r="F215" s="104"/>
    </row>
    <row r="216" spans="1:7" ht="48" customHeight="1" x14ac:dyDescent="0.25">
      <c r="A216" s="140" t="s">
        <v>921</v>
      </c>
      <c r="B216" s="103" t="s">
        <v>30</v>
      </c>
      <c r="C216" s="111" t="s">
        <v>922</v>
      </c>
      <c r="D216" s="104"/>
      <c r="E216" s="150">
        <f>E215</f>
        <v>1031184</v>
      </c>
      <c r="F216" s="104"/>
    </row>
    <row r="217" spans="1:7" s="126" customFormat="1" ht="21.6" customHeight="1" x14ac:dyDescent="0.25">
      <c r="A217" s="142" t="s">
        <v>797</v>
      </c>
      <c r="B217" s="103" t="s">
        <v>30</v>
      </c>
      <c r="C217" s="107" t="s">
        <v>796</v>
      </c>
      <c r="D217" s="104"/>
      <c r="E217" s="104">
        <f>E218</f>
        <v>57100</v>
      </c>
      <c r="F217" s="104"/>
    </row>
    <row r="218" spans="1:7" s="126" customFormat="1" ht="22.8" customHeight="1" x14ac:dyDescent="0.25">
      <c r="A218" s="140" t="s">
        <v>799</v>
      </c>
      <c r="B218" s="103" t="s">
        <v>30</v>
      </c>
      <c r="C218" s="105" t="s">
        <v>798</v>
      </c>
      <c r="D218" s="104"/>
      <c r="E218" s="104">
        <v>57100</v>
      </c>
      <c r="F218" s="104"/>
    </row>
    <row r="219" spans="1:7" s="126" customFormat="1" ht="60" customHeight="1" x14ac:dyDescent="0.25">
      <c r="A219" s="142" t="s">
        <v>780</v>
      </c>
      <c r="B219" s="106" t="s">
        <v>30</v>
      </c>
      <c r="C219" s="112" t="s">
        <v>781</v>
      </c>
      <c r="D219" s="108" t="s">
        <v>40</v>
      </c>
      <c r="E219" s="152">
        <f>E220</f>
        <v>592858.81999999995</v>
      </c>
      <c r="F219" s="108" t="s">
        <v>40</v>
      </c>
    </row>
    <row r="220" spans="1:7" s="126" customFormat="1" ht="62.4" customHeight="1" x14ac:dyDescent="0.25">
      <c r="A220" s="140" t="s">
        <v>776</v>
      </c>
      <c r="B220" s="103" t="s">
        <v>30</v>
      </c>
      <c r="C220" s="113" t="s">
        <v>778</v>
      </c>
      <c r="D220" s="104" t="s">
        <v>40</v>
      </c>
      <c r="E220" s="150">
        <f>E221</f>
        <v>592858.81999999995</v>
      </c>
      <c r="F220" s="104" t="s">
        <v>40</v>
      </c>
    </row>
    <row r="221" spans="1:7" s="126" customFormat="1" ht="57.6" customHeight="1" x14ac:dyDescent="0.25">
      <c r="A221" s="140" t="s">
        <v>777</v>
      </c>
      <c r="B221" s="103" t="s">
        <v>30</v>
      </c>
      <c r="C221" s="113" t="s">
        <v>779</v>
      </c>
      <c r="D221" s="104" t="s">
        <v>40</v>
      </c>
      <c r="E221" s="150">
        <f>E222+E223</f>
        <v>592858.81999999995</v>
      </c>
      <c r="F221" s="104" t="s">
        <v>40</v>
      </c>
    </row>
    <row r="222" spans="1:7" s="126" customFormat="1" ht="60" customHeight="1" x14ac:dyDescent="0.25">
      <c r="A222" s="140" t="s">
        <v>777</v>
      </c>
      <c r="B222" s="103" t="s">
        <v>30</v>
      </c>
      <c r="C222" s="113" t="s">
        <v>786</v>
      </c>
      <c r="D222" s="104"/>
      <c r="E222" s="150">
        <v>442329.36</v>
      </c>
      <c r="F222" s="104"/>
    </row>
    <row r="223" spans="1:7" s="126" customFormat="1" ht="63" customHeight="1" x14ac:dyDescent="0.25">
      <c r="A223" s="140" t="s">
        <v>777</v>
      </c>
      <c r="B223" s="103" t="s">
        <v>30</v>
      </c>
      <c r="C223" s="113" t="s">
        <v>782</v>
      </c>
      <c r="D223" s="104" t="s">
        <v>40</v>
      </c>
      <c r="E223" s="150">
        <v>150529.46</v>
      </c>
      <c r="F223" s="104" t="s">
        <v>40</v>
      </c>
    </row>
    <row r="224" spans="1:7" s="125" customFormat="1" ht="40.200000000000003" customHeight="1" x14ac:dyDescent="0.25">
      <c r="A224" s="142" t="s">
        <v>130</v>
      </c>
      <c r="B224" s="106" t="s">
        <v>30</v>
      </c>
      <c r="C224" s="107" t="s">
        <v>131</v>
      </c>
      <c r="D224" s="108" t="s">
        <v>40</v>
      </c>
      <c r="E224" s="108">
        <f>E225</f>
        <v>-334382.76</v>
      </c>
      <c r="F224" s="108" t="str">
        <f>IF(OR(D224="-",IF(E224="-",0,E224)&gt;=IF(D224="-",0,D224)),"-",IF(D224="-",0,D224)-IF(E224="-",0,E224))</f>
        <v>-</v>
      </c>
      <c r="G224" s="124"/>
    </row>
    <row r="225" spans="1:6" s="126" customFormat="1" ht="36" customHeight="1" x14ac:dyDescent="0.25">
      <c r="A225" s="140" t="s">
        <v>132</v>
      </c>
      <c r="B225" s="103" t="s">
        <v>30</v>
      </c>
      <c r="C225" s="105" t="s">
        <v>133</v>
      </c>
      <c r="D225" s="104" t="s">
        <v>40</v>
      </c>
      <c r="E225" s="104">
        <f>E226+E228</f>
        <v>-334382.76</v>
      </c>
      <c r="F225" s="104" t="str">
        <f>IF(OR(D225="-",IF(E225="-",0,E225)&gt;=IF(D225="-",0,D225)),"-",IF(D225="-",0,D225)-IF(E225="-",0,E225))</f>
        <v>-</v>
      </c>
    </row>
    <row r="226" spans="1:6" s="126" customFormat="1" ht="42" customHeight="1" x14ac:dyDescent="0.25">
      <c r="A226" s="140" t="s">
        <v>675</v>
      </c>
      <c r="B226" s="103" t="s">
        <v>30</v>
      </c>
      <c r="C226" s="105" t="s">
        <v>774</v>
      </c>
      <c r="D226" s="104" t="s">
        <v>40</v>
      </c>
      <c r="E226" s="104">
        <v>-265143.32</v>
      </c>
      <c r="F226" s="104" t="s">
        <v>40</v>
      </c>
    </row>
    <row r="227" spans="1:6" ht="42" customHeight="1" x14ac:dyDescent="0.25">
      <c r="A227" s="140" t="s">
        <v>675</v>
      </c>
      <c r="B227" s="103" t="s">
        <v>30</v>
      </c>
      <c r="C227" s="105" t="s">
        <v>631</v>
      </c>
      <c r="D227" s="104" t="s">
        <v>40</v>
      </c>
      <c r="E227" s="104">
        <v>-265143.32</v>
      </c>
      <c r="F227" s="104" t="s">
        <v>40</v>
      </c>
    </row>
    <row r="228" spans="1:6" ht="44.25" customHeight="1" x14ac:dyDescent="0.25">
      <c r="A228" s="140" t="s">
        <v>676</v>
      </c>
      <c r="B228" s="103" t="s">
        <v>30</v>
      </c>
      <c r="C228" s="105" t="s">
        <v>775</v>
      </c>
      <c r="D228" s="104"/>
      <c r="E228" s="104">
        <f>E229+E230</f>
        <v>-69239.44</v>
      </c>
      <c r="F228" s="104" t="s">
        <v>40</v>
      </c>
    </row>
    <row r="229" spans="1:6" ht="43.5" customHeight="1" x14ac:dyDescent="0.25">
      <c r="A229" s="140" t="s">
        <v>676</v>
      </c>
      <c r="B229" s="103" t="s">
        <v>30</v>
      </c>
      <c r="C229" s="105" t="s">
        <v>134</v>
      </c>
      <c r="D229" s="104" t="s">
        <v>40</v>
      </c>
      <c r="E229" s="150">
        <v>-39781.839999999997</v>
      </c>
      <c r="F229" s="104" t="str">
        <f>IF(OR(D229="-",IF(E229="-",0,E229)&gt;=IF(D229="-",0,D229)),"-",IF(D229="-",0,D229)-IF(E229="-",0,E229))</f>
        <v>-</v>
      </c>
    </row>
    <row r="230" spans="1:6" ht="43.5" customHeight="1" x14ac:dyDescent="0.25">
      <c r="A230" s="140" t="s">
        <v>676</v>
      </c>
      <c r="B230" s="103" t="s">
        <v>30</v>
      </c>
      <c r="C230" s="105" t="s">
        <v>135</v>
      </c>
      <c r="D230" s="104" t="s">
        <v>40</v>
      </c>
      <c r="E230" s="104">
        <v>-29457.599999999999</v>
      </c>
      <c r="F230" s="104" t="str">
        <f>IF(OR(D230="-",IF(E230="-",0,E230)&gt;=IF(D230="-",0,D230)),"-",IF(D230="-",0,D230)-IF(E230="-",0,E230))</f>
        <v>-</v>
      </c>
    </row>
    <row r="231" spans="1:6" ht="12.75" customHeight="1" x14ac:dyDescent="0.25">
      <c r="A231" s="79"/>
      <c r="B231" s="122"/>
      <c r="C231" s="139"/>
      <c r="D231" s="82"/>
      <c r="E231" s="83"/>
      <c r="F231" s="82"/>
    </row>
  </sheetData>
  <mergeCells count="22">
    <mergeCell ref="E8:F8"/>
    <mergeCell ref="E9:F9"/>
    <mergeCell ref="E10:F10"/>
    <mergeCell ref="E11:F11"/>
    <mergeCell ref="E12:F12"/>
    <mergeCell ref="B25:B31"/>
    <mergeCell ref="D25:D31"/>
    <mergeCell ref="C25:C31"/>
    <mergeCell ref="A25:A31"/>
    <mergeCell ref="F25:F31"/>
    <mergeCell ref="E25:E31"/>
    <mergeCell ref="A24:D24"/>
    <mergeCell ref="A15:D15"/>
    <mergeCell ref="A18:D18"/>
    <mergeCell ref="A16:D16"/>
    <mergeCell ref="B20:D20"/>
    <mergeCell ref="B21:D21"/>
    <mergeCell ref="E1:F1"/>
    <mergeCell ref="E2:F2"/>
    <mergeCell ref="E3:F3"/>
    <mergeCell ref="E4:F4"/>
    <mergeCell ref="E5:F5"/>
  </mergeCells>
  <conditionalFormatting sqref="F35 F37:F38 F40 F42 F44 F46 F48 F50 F52 F54:F55 F57 F66 F73 F75 F77 F79 F82 F84 F86 F88 F90:F94 F97 F99 F101 F109 F111 F113:F115 F122 F124:F125 F127:F128 F130:F134 F137 F158:F179 F154:F156">
    <cfRule type="cellIs" priority="2" stopIfTrue="1" operator="equal">
      <formula>0</formula>
    </cfRule>
  </conditionalFormatting>
  <conditionalFormatting sqref="F58:F64">
    <cfRule type="cellIs" priority="1" stopIfTrue="1" operator="equal">
      <formula>0</formula>
    </cfRule>
  </conditionalFormatting>
  <pageMargins left="0.25" right="0.25" top="0.75" bottom="0.75" header="0.3" footer="0.3"/>
  <pageSetup paperSize="9" scale="74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8"/>
  <sheetViews>
    <sheetView showGridLines="0" view="pageBreakPreview" topLeftCell="A286" zoomScale="90" zoomScaleNormal="110" zoomScaleSheetLayoutView="90" workbookViewId="0">
      <selection activeCell="D176" sqref="D176"/>
    </sheetView>
  </sheetViews>
  <sheetFormatPr defaultColWidth="9.109375" defaultRowHeight="12.75" customHeight="1" x14ac:dyDescent="0.25"/>
  <cols>
    <col min="1" max="1" width="32.44140625" style="71" customWidth="1"/>
    <col min="2" max="2" width="4.33203125" style="71" customWidth="1"/>
    <col min="3" max="3" width="21.33203125" style="71" customWidth="1"/>
    <col min="4" max="4" width="18.88671875" style="71" customWidth="1"/>
    <col min="5" max="6" width="18.6640625" style="71" customWidth="1"/>
    <col min="7" max="7" width="17.109375" style="71" bestFit="1" customWidth="1"/>
    <col min="8" max="8" width="16.44140625" style="71" bestFit="1" customWidth="1"/>
    <col min="9" max="9" width="13" style="71" bestFit="1" customWidth="1"/>
    <col min="10" max="16384" width="9.109375" style="71"/>
  </cols>
  <sheetData>
    <row r="1" spans="1:9" ht="1.8" customHeight="1" x14ac:dyDescent="0.25"/>
    <row r="2" spans="1:9" ht="15" customHeight="1" x14ac:dyDescent="0.25">
      <c r="A2" s="182" t="s">
        <v>136</v>
      </c>
      <c r="B2" s="182"/>
      <c r="C2" s="182"/>
      <c r="D2" s="182"/>
      <c r="E2" s="149"/>
      <c r="F2" s="59" t="s">
        <v>137</v>
      </c>
    </row>
    <row r="3" spans="1:9" ht="13.5" customHeight="1" x14ac:dyDescent="0.25">
      <c r="A3" s="1"/>
      <c r="B3" s="1"/>
      <c r="C3" s="3"/>
      <c r="D3" s="4"/>
      <c r="E3" s="4"/>
      <c r="F3" s="4"/>
    </row>
    <row r="4" spans="1:9" ht="10.199999999999999" customHeight="1" x14ac:dyDescent="0.25">
      <c r="A4" s="193" t="s">
        <v>20</v>
      </c>
      <c r="B4" s="192" t="s">
        <v>21</v>
      </c>
      <c r="C4" s="192" t="s">
        <v>138</v>
      </c>
      <c r="D4" s="191" t="s">
        <v>23</v>
      </c>
      <c r="E4" s="194" t="s">
        <v>24</v>
      </c>
      <c r="F4" s="191" t="s">
        <v>25</v>
      </c>
    </row>
    <row r="5" spans="1:9" ht="5.4" customHeight="1" x14ac:dyDescent="0.25">
      <c r="A5" s="193"/>
      <c r="B5" s="192"/>
      <c r="C5" s="192"/>
      <c r="D5" s="191"/>
      <c r="E5" s="194"/>
      <c r="F5" s="191"/>
    </row>
    <row r="6" spans="1:9" ht="9.6" customHeight="1" x14ac:dyDescent="0.25">
      <c r="A6" s="193"/>
      <c r="B6" s="192"/>
      <c r="C6" s="192"/>
      <c r="D6" s="191"/>
      <c r="E6" s="194"/>
      <c r="F6" s="191"/>
    </row>
    <row r="7" spans="1:9" ht="6" customHeight="1" x14ac:dyDescent="0.25">
      <c r="A7" s="193"/>
      <c r="B7" s="192"/>
      <c r="C7" s="192"/>
      <c r="D7" s="191"/>
      <c r="E7" s="194"/>
      <c r="F7" s="191"/>
    </row>
    <row r="8" spans="1:9" ht="6.6" customHeight="1" x14ac:dyDescent="0.25">
      <c r="A8" s="193"/>
      <c r="B8" s="192"/>
      <c r="C8" s="192"/>
      <c r="D8" s="191"/>
      <c r="E8" s="194"/>
      <c r="F8" s="191"/>
    </row>
    <row r="9" spans="1:9" ht="10.95" customHeight="1" x14ac:dyDescent="0.25">
      <c r="A9" s="193"/>
      <c r="B9" s="192"/>
      <c r="C9" s="192"/>
      <c r="D9" s="191"/>
      <c r="E9" s="194"/>
      <c r="F9" s="191"/>
    </row>
    <row r="10" spans="1:9" ht="4.2" hidden="1" customHeight="1" x14ac:dyDescent="0.25">
      <c r="A10" s="193"/>
      <c r="B10" s="192"/>
      <c r="C10" s="87"/>
      <c r="D10" s="191"/>
      <c r="E10" s="174"/>
      <c r="F10" s="175"/>
    </row>
    <row r="11" spans="1:9" ht="13.2" hidden="1" customHeight="1" x14ac:dyDescent="0.25">
      <c r="A11" s="193"/>
      <c r="B11" s="192"/>
      <c r="C11" s="87"/>
      <c r="D11" s="191"/>
      <c r="E11" s="174"/>
      <c r="F11" s="175"/>
    </row>
    <row r="12" spans="1:9" ht="13.5" customHeight="1" x14ac:dyDescent="0.25">
      <c r="A12" s="123">
        <v>1</v>
      </c>
      <c r="B12" s="123">
        <v>2</v>
      </c>
      <c r="C12" s="123">
        <v>3</v>
      </c>
      <c r="D12" s="176" t="s">
        <v>26</v>
      </c>
      <c r="E12" s="176" t="s">
        <v>27</v>
      </c>
      <c r="F12" s="176" t="s">
        <v>28</v>
      </c>
    </row>
    <row r="13" spans="1:9" ht="13.2" x14ac:dyDescent="0.25">
      <c r="A13" s="88" t="s">
        <v>139</v>
      </c>
      <c r="B13" s="85" t="s">
        <v>140</v>
      </c>
      <c r="C13" s="89" t="s">
        <v>141</v>
      </c>
      <c r="D13" s="108">
        <f>D15+D108+D128+D167+D201+D265+D301+D352+D372</f>
        <v>891080079.59000003</v>
      </c>
      <c r="E13" s="108">
        <f>E15+E108+E128+E167+E201+E265+E301+E352+E372</f>
        <v>649485222.50999999</v>
      </c>
      <c r="F13" s="108">
        <f>D13-E13</f>
        <v>241594857.08000004</v>
      </c>
    </row>
    <row r="14" spans="1:9" ht="13.2" x14ac:dyDescent="0.25">
      <c r="A14" s="90" t="s">
        <v>32</v>
      </c>
      <c r="B14" s="91"/>
      <c r="C14" s="92"/>
      <c r="D14" s="169"/>
      <c r="E14" s="170"/>
      <c r="F14" s="170"/>
    </row>
    <row r="15" spans="1:9" ht="13.2" x14ac:dyDescent="0.25">
      <c r="A15" s="88" t="s">
        <v>142</v>
      </c>
      <c r="B15" s="85" t="s">
        <v>140</v>
      </c>
      <c r="C15" s="89" t="s">
        <v>143</v>
      </c>
      <c r="D15" s="108">
        <f>D16+D25+D29+D31</f>
        <v>126616877.56999999</v>
      </c>
      <c r="E15" s="108">
        <f>E16+E25+E29+E31</f>
        <v>86264457.73999998</v>
      </c>
      <c r="F15" s="104">
        <f>D15-E15</f>
        <v>40352419.830000013</v>
      </c>
      <c r="G15" s="114"/>
      <c r="H15" s="114"/>
    </row>
    <row r="16" spans="1:9" ht="66" customHeight="1" x14ac:dyDescent="0.25">
      <c r="A16" s="93" t="s">
        <v>144</v>
      </c>
      <c r="B16" s="84" t="s">
        <v>140</v>
      </c>
      <c r="C16" s="94" t="s">
        <v>145</v>
      </c>
      <c r="D16" s="104">
        <f>D17+FIO</f>
        <v>98100766.269999996</v>
      </c>
      <c r="E16" s="104">
        <f>E17+E21</f>
        <v>73714717.289999992</v>
      </c>
      <c r="F16" s="104">
        <f t="shared" ref="F16:F80" si="0">D16-E16</f>
        <v>24386048.980000004</v>
      </c>
      <c r="I16" s="115"/>
    </row>
    <row r="17" spans="1:6" ht="27.6" customHeight="1" x14ac:dyDescent="0.25">
      <c r="A17" s="93" t="s">
        <v>146</v>
      </c>
      <c r="B17" s="84" t="s">
        <v>140</v>
      </c>
      <c r="C17" s="94" t="s">
        <v>147</v>
      </c>
      <c r="D17" s="104">
        <f>D18+D19+D20</f>
        <v>17657137.550000001</v>
      </c>
      <c r="E17" s="104">
        <f>E18+E19+E20</f>
        <v>13549203.289999999</v>
      </c>
      <c r="F17" s="104">
        <f t="shared" si="0"/>
        <v>4107934.2600000016</v>
      </c>
    </row>
    <row r="18" spans="1:6" ht="13.2" x14ac:dyDescent="0.25">
      <c r="A18" s="93" t="s">
        <v>148</v>
      </c>
      <c r="B18" s="84" t="s">
        <v>140</v>
      </c>
      <c r="C18" s="94" t="s">
        <v>149</v>
      </c>
      <c r="D18" s="104">
        <f t="shared" ref="D18:E20" si="1">D94</f>
        <v>13035636.91</v>
      </c>
      <c r="E18" s="104">
        <f t="shared" si="1"/>
        <v>9581225.0399999991</v>
      </c>
      <c r="F18" s="104">
        <f t="shared" si="0"/>
        <v>3454411.870000001</v>
      </c>
    </row>
    <row r="19" spans="1:6" ht="27" customHeight="1" x14ac:dyDescent="0.25">
      <c r="A19" s="93" t="s">
        <v>150</v>
      </c>
      <c r="B19" s="84" t="s">
        <v>140</v>
      </c>
      <c r="C19" s="94" t="s">
        <v>151</v>
      </c>
      <c r="D19" s="104">
        <f t="shared" si="1"/>
        <v>704334.39</v>
      </c>
      <c r="E19" s="104">
        <f t="shared" si="1"/>
        <v>567360.56999999995</v>
      </c>
      <c r="F19" s="104">
        <f t="shared" si="0"/>
        <v>136973.82000000007</v>
      </c>
    </row>
    <row r="20" spans="1:6" ht="46.8" customHeight="1" x14ac:dyDescent="0.25">
      <c r="A20" s="93" t="s">
        <v>152</v>
      </c>
      <c r="B20" s="84" t="s">
        <v>140</v>
      </c>
      <c r="C20" s="94" t="s">
        <v>153</v>
      </c>
      <c r="D20" s="104">
        <f t="shared" si="1"/>
        <v>3917166.25</v>
      </c>
      <c r="E20" s="104">
        <f t="shared" si="1"/>
        <v>3400617.68</v>
      </c>
      <c r="F20" s="104">
        <f t="shared" si="0"/>
        <v>516548.56999999983</v>
      </c>
    </row>
    <row r="21" spans="1:6" ht="30.6" customHeight="1" x14ac:dyDescent="0.25">
      <c r="A21" s="93" t="s">
        <v>154</v>
      </c>
      <c r="B21" s="84" t="s">
        <v>140</v>
      </c>
      <c r="C21" s="94" t="s">
        <v>155</v>
      </c>
      <c r="D21" s="104">
        <f>D22+D23+D24</f>
        <v>80443628.719999999</v>
      </c>
      <c r="E21" s="104">
        <f>E22+E23+E24</f>
        <v>60165514</v>
      </c>
      <c r="F21" s="104">
        <f t="shared" si="0"/>
        <v>20278114.719999999</v>
      </c>
    </row>
    <row r="22" spans="1:6" ht="28.8" customHeight="1" x14ac:dyDescent="0.25">
      <c r="A22" s="93" t="s">
        <v>156</v>
      </c>
      <c r="B22" s="84" t="s">
        <v>140</v>
      </c>
      <c r="C22" s="94" t="s">
        <v>157</v>
      </c>
      <c r="D22" s="104">
        <f>D43+D56+D73</f>
        <v>60022044.890000001</v>
      </c>
      <c r="E22" s="104">
        <f>E43+E56+E73</f>
        <v>43600179.600000001</v>
      </c>
      <c r="F22" s="104">
        <f t="shared" si="0"/>
        <v>16421865.289999999</v>
      </c>
    </row>
    <row r="23" spans="1:6" ht="37.799999999999997" customHeight="1" x14ac:dyDescent="0.25">
      <c r="A23" s="93" t="s">
        <v>158</v>
      </c>
      <c r="B23" s="84" t="s">
        <v>140</v>
      </c>
      <c r="C23" s="94" t="s">
        <v>159</v>
      </c>
      <c r="D23" s="104">
        <f>D44+D49+D57+D74</f>
        <v>2182980.98</v>
      </c>
      <c r="E23" s="104">
        <f>E44+E49+E57+E74</f>
        <v>1883858.62</v>
      </c>
      <c r="F23" s="104">
        <f t="shared" si="0"/>
        <v>299122.35999999987</v>
      </c>
    </row>
    <row r="24" spans="1:6" ht="48" customHeight="1" x14ac:dyDescent="0.25">
      <c r="A24" s="93" t="s">
        <v>160</v>
      </c>
      <c r="B24" s="84" t="s">
        <v>140</v>
      </c>
      <c r="C24" s="94" t="s">
        <v>161</v>
      </c>
      <c r="D24" s="104">
        <f>D45+D58+D75</f>
        <v>18238602.850000001</v>
      </c>
      <c r="E24" s="104">
        <f>E45+E58+E75</f>
        <v>14681475.779999999</v>
      </c>
      <c r="F24" s="104">
        <f t="shared" si="0"/>
        <v>3557127.0700000022</v>
      </c>
    </row>
    <row r="25" spans="1:6" ht="36" customHeight="1" x14ac:dyDescent="0.25">
      <c r="A25" s="93" t="s">
        <v>162</v>
      </c>
      <c r="B25" s="84" t="s">
        <v>140</v>
      </c>
      <c r="C25" s="94" t="s">
        <v>163</v>
      </c>
      <c r="D25" s="104">
        <f>D50+D59+D76+D97</f>
        <v>25604163.189999998</v>
      </c>
      <c r="E25" s="104">
        <f>E50+E59+E76+E97</f>
        <v>10468821.039999999</v>
      </c>
      <c r="F25" s="104">
        <f t="shared" si="0"/>
        <v>15135342.149999999</v>
      </c>
    </row>
    <row r="26" spans="1:6" ht="40.799999999999997" customHeight="1" x14ac:dyDescent="0.25">
      <c r="A26" s="93" t="s">
        <v>164</v>
      </c>
      <c r="B26" s="84" t="s">
        <v>140</v>
      </c>
      <c r="C26" s="94" t="s">
        <v>165</v>
      </c>
      <c r="D26" s="104">
        <f t="shared" ref="D26:E26" si="2">D50+D60+D77+D98</f>
        <v>25604163.189999998</v>
      </c>
      <c r="E26" s="104">
        <f t="shared" si="2"/>
        <v>10468821.039999999</v>
      </c>
      <c r="F26" s="104">
        <f t="shared" si="0"/>
        <v>15135342.149999999</v>
      </c>
    </row>
    <row r="27" spans="1:6" ht="43.95" customHeight="1" x14ac:dyDescent="0.25">
      <c r="A27" s="93" t="s">
        <v>166</v>
      </c>
      <c r="B27" s="84" t="s">
        <v>140</v>
      </c>
      <c r="C27" s="94" t="s">
        <v>167</v>
      </c>
      <c r="D27" s="104">
        <f>D61+D78+D99</f>
        <v>3083171.88</v>
      </c>
      <c r="E27" s="104">
        <f>E61+E78+E99</f>
        <v>1359732.06</v>
      </c>
      <c r="F27" s="104">
        <f t="shared" si="0"/>
        <v>1723439.8199999998</v>
      </c>
    </row>
    <row r="28" spans="1:6" ht="13.2" x14ac:dyDescent="0.25">
      <c r="A28" s="93" t="s">
        <v>168</v>
      </c>
      <c r="B28" s="84" t="s">
        <v>140</v>
      </c>
      <c r="C28" s="94" t="s">
        <v>169</v>
      </c>
      <c r="D28" s="104">
        <f>D52+D62+D79+D100</f>
        <v>22520991.309999999</v>
      </c>
      <c r="E28" s="104">
        <f>E52+E62+E79+E100</f>
        <v>9109088.9800000004</v>
      </c>
      <c r="F28" s="104">
        <f t="shared" si="0"/>
        <v>13411902.329999998</v>
      </c>
    </row>
    <row r="29" spans="1:6" ht="25.95" customHeight="1" x14ac:dyDescent="0.25">
      <c r="A29" s="93" t="s">
        <v>444</v>
      </c>
      <c r="B29" s="84" t="s">
        <v>140</v>
      </c>
      <c r="C29" s="94" t="s">
        <v>629</v>
      </c>
      <c r="D29" s="104">
        <f>D30</f>
        <v>18500</v>
      </c>
      <c r="E29" s="104">
        <f>E30</f>
        <v>18500</v>
      </c>
      <c r="F29" s="104">
        <f t="shared" si="0"/>
        <v>0</v>
      </c>
    </row>
    <row r="30" spans="1:6" ht="21.6" customHeight="1" x14ac:dyDescent="0.25">
      <c r="A30" s="93" t="s">
        <v>456</v>
      </c>
      <c r="B30" s="84" t="s">
        <v>140</v>
      </c>
      <c r="C30" s="94" t="s">
        <v>630</v>
      </c>
      <c r="D30" s="104">
        <f>D102</f>
        <v>18500</v>
      </c>
      <c r="E30" s="104">
        <f>E102</f>
        <v>18500</v>
      </c>
      <c r="F30" s="104">
        <f t="shared" si="0"/>
        <v>0</v>
      </c>
    </row>
    <row r="31" spans="1:6" ht="13.2" x14ac:dyDescent="0.25">
      <c r="A31" s="93" t="s">
        <v>170</v>
      </c>
      <c r="B31" s="84" t="s">
        <v>140</v>
      </c>
      <c r="C31" s="94" t="s">
        <v>171</v>
      </c>
      <c r="D31" s="104">
        <f>D32+D34+D38+D39</f>
        <v>2893448.11</v>
      </c>
      <c r="E31" s="104">
        <f>E32+E34+E38+E39</f>
        <v>2062419.41</v>
      </c>
      <c r="F31" s="104">
        <f t="shared" si="0"/>
        <v>831028.7</v>
      </c>
    </row>
    <row r="32" spans="1:6" ht="21" customHeight="1" x14ac:dyDescent="0.25">
      <c r="A32" s="93" t="s">
        <v>172</v>
      </c>
      <c r="B32" s="84" t="s">
        <v>140</v>
      </c>
      <c r="C32" s="94" t="s">
        <v>173</v>
      </c>
      <c r="D32" s="104">
        <f>D33</f>
        <v>173437.52</v>
      </c>
      <c r="E32" s="104">
        <f>E33</f>
        <v>172866.52</v>
      </c>
      <c r="F32" s="104">
        <f t="shared" si="0"/>
        <v>571</v>
      </c>
    </row>
    <row r="33" spans="1:6" ht="40.799999999999997" customHeight="1" x14ac:dyDescent="0.25">
      <c r="A33" s="93" t="s">
        <v>174</v>
      </c>
      <c r="B33" s="84" t="s">
        <v>140</v>
      </c>
      <c r="C33" s="94" t="s">
        <v>175</v>
      </c>
      <c r="D33" s="104">
        <f>D65</f>
        <v>173437.52</v>
      </c>
      <c r="E33" s="104">
        <f>E65</f>
        <v>172866.52</v>
      </c>
      <c r="F33" s="104">
        <f t="shared" si="0"/>
        <v>571</v>
      </c>
    </row>
    <row r="34" spans="1:6" ht="19.2" customHeight="1" x14ac:dyDescent="0.25">
      <c r="A34" s="93" t="s">
        <v>176</v>
      </c>
      <c r="B34" s="84" t="s">
        <v>140</v>
      </c>
      <c r="C34" s="94" t="s">
        <v>177</v>
      </c>
      <c r="D34" s="104">
        <f>D35+D36+D37</f>
        <v>982060.59</v>
      </c>
      <c r="E34" s="104">
        <f>E35+E36+E37</f>
        <v>889552.89</v>
      </c>
      <c r="F34" s="104">
        <f t="shared" si="0"/>
        <v>92507.699999999953</v>
      </c>
    </row>
    <row r="35" spans="1:6" ht="30" customHeight="1" x14ac:dyDescent="0.25">
      <c r="A35" s="93" t="s">
        <v>178</v>
      </c>
      <c r="B35" s="84" t="s">
        <v>140</v>
      </c>
      <c r="C35" s="94" t="s">
        <v>179</v>
      </c>
      <c r="D35" s="104">
        <f t="shared" ref="D35:E37" si="3">D67+D82+D105</f>
        <v>20957</v>
      </c>
      <c r="E35" s="104">
        <f t="shared" si="3"/>
        <v>12434</v>
      </c>
      <c r="F35" s="104">
        <f t="shared" si="0"/>
        <v>8523</v>
      </c>
    </row>
    <row r="36" spans="1:6" ht="19.2" customHeight="1" x14ac:dyDescent="0.25">
      <c r="A36" s="93" t="s">
        <v>180</v>
      </c>
      <c r="B36" s="84" t="s">
        <v>140</v>
      </c>
      <c r="C36" s="94" t="s">
        <v>181</v>
      </c>
      <c r="D36" s="104">
        <f t="shared" si="3"/>
        <v>199774.76</v>
      </c>
      <c r="E36" s="104">
        <f t="shared" si="3"/>
        <v>139956</v>
      </c>
      <c r="F36" s="104">
        <f t="shared" si="0"/>
        <v>59818.760000000009</v>
      </c>
    </row>
    <row r="37" spans="1:6" ht="22.95" customHeight="1" x14ac:dyDescent="0.25">
      <c r="A37" s="93" t="s">
        <v>182</v>
      </c>
      <c r="B37" s="84" t="s">
        <v>140</v>
      </c>
      <c r="C37" s="94" t="s">
        <v>183</v>
      </c>
      <c r="D37" s="104">
        <f t="shared" si="3"/>
        <v>761328.83</v>
      </c>
      <c r="E37" s="104">
        <f t="shared" si="3"/>
        <v>737162.89</v>
      </c>
      <c r="F37" s="104">
        <f t="shared" si="0"/>
        <v>24165.939999999944</v>
      </c>
    </row>
    <row r="38" spans="1:6" ht="21" customHeight="1" x14ac:dyDescent="0.25">
      <c r="A38" s="93" t="s">
        <v>184</v>
      </c>
      <c r="B38" s="84" t="s">
        <v>140</v>
      </c>
      <c r="C38" s="94" t="s">
        <v>185</v>
      </c>
      <c r="D38" s="104">
        <f>D90</f>
        <v>737950</v>
      </c>
      <c r="E38" s="104">
        <f>E90</f>
        <v>0</v>
      </c>
      <c r="F38" s="104">
        <f t="shared" si="0"/>
        <v>737950</v>
      </c>
    </row>
    <row r="39" spans="1:6" ht="21" customHeight="1" x14ac:dyDescent="0.25">
      <c r="A39" s="93" t="s">
        <v>833</v>
      </c>
      <c r="B39" s="84" t="s">
        <v>140</v>
      </c>
      <c r="C39" s="94" t="s">
        <v>834</v>
      </c>
      <c r="D39" s="104">
        <f>D86</f>
        <v>1000000</v>
      </c>
      <c r="E39" s="104">
        <f>E86</f>
        <v>1000000</v>
      </c>
      <c r="F39" s="104"/>
    </row>
    <row r="40" spans="1:6" ht="60.6" customHeight="1" x14ac:dyDescent="0.25">
      <c r="A40" s="88" t="s">
        <v>186</v>
      </c>
      <c r="B40" s="85" t="s">
        <v>140</v>
      </c>
      <c r="C40" s="89" t="s">
        <v>603</v>
      </c>
      <c r="D40" s="108">
        <f>D41</f>
        <v>3508425.06</v>
      </c>
      <c r="E40" s="108">
        <f t="shared" ref="E40" si="4">E41</f>
        <v>2836323.8599999994</v>
      </c>
      <c r="F40" s="104">
        <f t="shared" si="0"/>
        <v>672101.20000000065</v>
      </c>
    </row>
    <row r="41" spans="1:6" ht="70.8" customHeight="1" x14ac:dyDescent="0.25">
      <c r="A41" s="93" t="s">
        <v>144</v>
      </c>
      <c r="B41" s="84" t="s">
        <v>140</v>
      </c>
      <c r="C41" s="94" t="s">
        <v>604</v>
      </c>
      <c r="D41" s="104">
        <f>D42</f>
        <v>3508425.06</v>
      </c>
      <c r="E41" s="104">
        <f>E42</f>
        <v>2836323.8599999994</v>
      </c>
      <c r="F41" s="104">
        <f t="shared" si="0"/>
        <v>672101.20000000065</v>
      </c>
    </row>
    <row r="42" spans="1:6" ht="36.6" customHeight="1" x14ac:dyDescent="0.25">
      <c r="A42" s="93" t="s">
        <v>154</v>
      </c>
      <c r="B42" s="84" t="s">
        <v>140</v>
      </c>
      <c r="C42" s="94" t="s">
        <v>605</v>
      </c>
      <c r="D42" s="104">
        <f>D43+D44+D45</f>
        <v>3508425.06</v>
      </c>
      <c r="E42" s="104">
        <f>E43+E44+E45</f>
        <v>2836323.8599999994</v>
      </c>
      <c r="F42" s="104">
        <f t="shared" si="0"/>
        <v>672101.20000000065</v>
      </c>
    </row>
    <row r="43" spans="1:6" ht="29.25" customHeight="1" x14ac:dyDescent="0.25">
      <c r="A43" s="93" t="s">
        <v>156</v>
      </c>
      <c r="B43" s="84" t="s">
        <v>140</v>
      </c>
      <c r="C43" s="94" t="s">
        <v>607</v>
      </c>
      <c r="D43" s="104">
        <v>2741366.38</v>
      </c>
      <c r="E43" s="166">
        <v>2205949.0299999998</v>
      </c>
      <c r="F43" s="104">
        <f t="shared" si="0"/>
        <v>535417.35000000009</v>
      </c>
    </row>
    <row r="44" spans="1:6" ht="41.4" customHeight="1" x14ac:dyDescent="0.25">
      <c r="A44" s="93" t="s">
        <v>158</v>
      </c>
      <c r="B44" s="84" t="s">
        <v>140</v>
      </c>
      <c r="C44" s="94" t="s">
        <v>606</v>
      </c>
      <c r="D44" s="104">
        <v>60126</v>
      </c>
      <c r="E44" s="104">
        <v>31750.799999999999</v>
      </c>
      <c r="F44" s="104">
        <f t="shared" si="0"/>
        <v>28375.200000000001</v>
      </c>
    </row>
    <row r="45" spans="1:6" ht="48" customHeight="1" x14ac:dyDescent="0.25">
      <c r="A45" s="93" t="s">
        <v>160</v>
      </c>
      <c r="B45" s="84" t="s">
        <v>140</v>
      </c>
      <c r="C45" s="94" t="s">
        <v>608</v>
      </c>
      <c r="D45" s="104">
        <v>706932.68</v>
      </c>
      <c r="E45" s="166">
        <v>598624.03</v>
      </c>
      <c r="F45" s="104">
        <f t="shared" si="0"/>
        <v>108308.65000000002</v>
      </c>
    </row>
    <row r="46" spans="1:6" ht="49.2" customHeight="1" x14ac:dyDescent="0.25">
      <c r="A46" s="93" t="s">
        <v>186</v>
      </c>
      <c r="B46" s="84" t="s">
        <v>140</v>
      </c>
      <c r="C46" s="129" t="s">
        <v>611</v>
      </c>
      <c r="D46" s="108">
        <f>D48+D50</f>
        <v>50000</v>
      </c>
      <c r="E46" s="108">
        <f>E48+E50</f>
        <v>18500</v>
      </c>
      <c r="F46" s="104">
        <f t="shared" si="0"/>
        <v>31500</v>
      </c>
    </row>
    <row r="47" spans="1:6" ht="70.95" customHeight="1" x14ac:dyDescent="0.25">
      <c r="A47" s="93" t="s">
        <v>144</v>
      </c>
      <c r="B47" s="84"/>
      <c r="C47" s="94" t="s">
        <v>625</v>
      </c>
      <c r="D47" s="108">
        <f>D48</f>
        <v>5000</v>
      </c>
      <c r="E47" s="104">
        <v>0</v>
      </c>
      <c r="F47" s="104">
        <f t="shared" si="0"/>
        <v>5000</v>
      </c>
    </row>
    <row r="48" spans="1:6" ht="29.4" customHeight="1" x14ac:dyDescent="0.25">
      <c r="A48" s="93" t="s">
        <v>154</v>
      </c>
      <c r="B48" s="84" t="s">
        <v>140</v>
      </c>
      <c r="C48" s="94" t="s">
        <v>609</v>
      </c>
      <c r="D48" s="104">
        <f>D49</f>
        <v>5000</v>
      </c>
      <c r="E48" s="104">
        <v>0</v>
      </c>
      <c r="F48" s="104">
        <f t="shared" si="0"/>
        <v>5000</v>
      </c>
    </row>
    <row r="49" spans="1:7" ht="40.950000000000003" customHeight="1" x14ac:dyDescent="0.25">
      <c r="A49" s="93" t="s">
        <v>158</v>
      </c>
      <c r="B49" s="84" t="s">
        <v>140</v>
      </c>
      <c r="C49" s="94" t="s">
        <v>610</v>
      </c>
      <c r="D49" s="104">
        <v>5000</v>
      </c>
      <c r="E49" s="104">
        <v>0</v>
      </c>
      <c r="F49" s="104">
        <f t="shared" si="0"/>
        <v>5000</v>
      </c>
    </row>
    <row r="50" spans="1:7" ht="36" customHeight="1" x14ac:dyDescent="0.25">
      <c r="A50" s="93" t="s">
        <v>162</v>
      </c>
      <c r="B50" s="84" t="s">
        <v>140</v>
      </c>
      <c r="C50" s="94" t="s">
        <v>187</v>
      </c>
      <c r="D50" s="104">
        <v>45000</v>
      </c>
      <c r="E50" s="104">
        <f>E51</f>
        <v>18500</v>
      </c>
      <c r="F50" s="104">
        <f t="shared" si="0"/>
        <v>26500</v>
      </c>
    </row>
    <row r="51" spans="1:7" ht="40.200000000000003" customHeight="1" x14ac:dyDescent="0.25">
      <c r="A51" s="93" t="s">
        <v>164</v>
      </c>
      <c r="B51" s="84" t="s">
        <v>140</v>
      </c>
      <c r="C51" s="94" t="s">
        <v>188</v>
      </c>
      <c r="D51" s="104">
        <v>45000</v>
      </c>
      <c r="E51" s="104">
        <f>E52</f>
        <v>18500</v>
      </c>
      <c r="F51" s="104">
        <f t="shared" si="0"/>
        <v>26500</v>
      </c>
    </row>
    <row r="52" spans="1:7" ht="18" customHeight="1" x14ac:dyDescent="0.25">
      <c r="A52" s="93" t="s">
        <v>168</v>
      </c>
      <c r="B52" s="84" t="s">
        <v>140</v>
      </c>
      <c r="C52" s="94" t="s">
        <v>189</v>
      </c>
      <c r="D52" s="104">
        <v>45000</v>
      </c>
      <c r="E52" s="104">
        <v>18500</v>
      </c>
      <c r="F52" s="104">
        <f t="shared" si="0"/>
        <v>26500</v>
      </c>
    </row>
    <row r="53" spans="1:7" ht="58.8" customHeight="1" x14ac:dyDescent="0.25">
      <c r="A53" s="88" t="s">
        <v>190</v>
      </c>
      <c r="B53" s="85" t="s">
        <v>140</v>
      </c>
      <c r="C53" s="89" t="s">
        <v>191</v>
      </c>
      <c r="D53" s="108">
        <f>D54+D59+D63</f>
        <v>76234322.790000007</v>
      </c>
      <c r="E53" s="108">
        <f t="shared" ref="E53" si="5">E54+E59+E63</f>
        <v>54241837.920000009</v>
      </c>
      <c r="F53" s="104">
        <f t="shared" si="0"/>
        <v>21992484.869999997</v>
      </c>
    </row>
    <row r="54" spans="1:7" ht="73.5" customHeight="1" x14ac:dyDescent="0.25">
      <c r="A54" s="93" t="s">
        <v>144</v>
      </c>
      <c r="B54" s="84" t="s">
        <v>140</v>
      </c>
      <c r="C54" s="94" t="s">
        <v>192</v>
      </c>
      <c r="D54" s="104">
        <f>D55</f>
        <v>64682975.890000001</v>
      </c>
      <c r="E54" s="104">
        <f t="shared" ref="E54" si="6">E55</f>
        <v>47509628.370000005</v>
      </c>
      <c r="F54" s="104">
        <f t="shared" si="0"/>
        <v>17173347.519999996</v>
      </c>
    </row>
    <row r="55" spans="1:7" ht="31.2" customHeight="1" x14ac:dyDescent="0.25">
      <c r="A55" s="93" t="s">
        <v>154</v>
      </c>
      <c r="B55" s="84" t="s">
        <v>140</v>
      </c>
      <c r="C55" s="94" t="s">
        <v>193</v>
      </c>
      <c r="D55" s="104">
        <f>D56+D57+D58</f>
        <v>64682975.890000001</v>
      </c>
      <c r="E55" s="104">
        <f t="shared" ref="E55" si="7">E56+E57+E58</f>
        <v>47509628.370000005</v>
      </c>
      <c r="F55" s="104">
        <f t="shared" si="0"/>
        <v>17173347.519999996</v>
      </c>
    </row>
    <row r="56" spans="1:7" ht="27.6" customHeight="1" x14ac:dyDescent="0.25">
      <c r="A56" s="93" t="s">
        <v>156</v>
      </c>
      <c r="B56" s="84" t="s">
        <v>140</v>
      </c>
      <c r="C56" s="94" t="s">
        <v>194</v>
      </c>
      <c r="D56" s="104">
        <v>48192957.82</v>
      </c>
      <c r="E56" s="166">
        <v>34275769.140000001</v>
      </c>
      <c r="F56" s="104">
        <f t="shared" si="0"/>
        <v>13917188.68</v>
      </c>
    </row>
    <row r="57" spans="1:7" ht="40.200000000000003" customHeight="1" x14ac:dyDescent="0.25">
      <c r="A57" s="93" t="s">
        <v>158</v>
      </c>
      <c r="B57" s="84" t="s">
        <v>140</v>
      </c>
      <c r="C57" s="94" t="s">
        <v>195</v>
      </c>
      <c r="D57" s="104">
        <v>1672462.31</v>
      </c>
      <c r="E57" s="166">
        <v>1493705.09</v>
      </c>
      <c r="F57" s="104">
        <f t="shared" si="0"/>
        <v>178757.21999999997</v>
      </c>
      <c r="G57" s="71" t="s">
        <v>701</v>
      </c>
    </row>
    <row r="58" spans="1:7" ht="57" customHeight="1" x14ac:dyDescent="0.25">
      <c r="A58" s="93" t="s">
        <v>160</v>
      </c>
      <c r="B58" s="84" t="s">
        <v>140</v>
      </c>
      <c r="C58" s="94" t="s">
        <v>196</v>
      </c>
      <c r="D58" s="104">
        <v>14817555.76</v>
      </c>
      <c r="E58" s="166">
        <v>11740154.140000001</v>
      </c>
      <c r="F58" s="104">
        <f t="shared" si="0"/>
        <v>3077401.6199999992</v>
      </c>
    </row>
    <row r="59" spans="1:7" ht="39.6" customHeight="1" x14ac:dyDescent="0.25">
      <c r="A59" s="93" t="s">
        <v>162</v>
      </c>
      <c r="B59" s="84" t="s">
        <v>140</v>
      </c>
      <c r="C59" s="94" t="s">
        <v>197</v>
      </c>
      <c r="D59" s="104">
        <f>D60</f>
        <v>10515024.789999999</v>
      </c>
      <c r="E59" s="104">
        <f t="shared" ref="E59" si="8">E60</f>
        <v>5745740.8499999996</v>
      </c>
      <c r="F59" s="104">
        <f t="shared" si="0"/>
        <v>4769283.9399999995</v>
      </c>
    </row>
    <row r="60" spans="1:7" ht="36.6" customHeight="1" x14ac:dyDescent="0.25">
      <c r="A60" s="93" t="s">
        <v>164</v>
      </c>
      <c r="B60" s="84" t="s">
        <v>140</v>
      </c>
      <c r="C60" s="94" t="s">
        <v>198</v>
      </c>
      <c r="D60" s="104">
        <f>D61+D62</f>
        <v>10515024.789999999</v>
      </c>
      <c r="E60" s="104">
        <f t="shared" ref="E60" si="9">E61+E62</f>
        <v>5745740.8499999996</v>
      </c>
      <c r="F60" s="104">
        <f t="shared" si="0"/>
        <v>4769283.9399999995</v>
      </c>
    </row>
    <row r="61" spans="1:7" ht="35.4" customHeight="1" x14ac:dyDescent="0.25">
      <c r="A61" s="93" t="s">
        <v>166</v>
      </c>
      <c r="B61" s="84" t="s">
        <v>140</v>
      </c>
      <c r="C61" s="94" t="s">
        <v>199</v>
      </c>
      <c r="D61" s="104">
        <v>2454355.88</v>
      </c>
      <c r="E61" s="166">
        <v>1031585.1</v>
      </c>
      <c r="F61" s="104">
        <f t="shared" si="0"/>
        <v>1422770.7799999998</v>
      </c>
    </row>
    <row r="62" spans="1:7" ht="18" customHeight="1" x14ac:dyDescent="0.25">
      <c r="A62" s="93" t="s">
        <v>168</v>
      </c>
      <c r="B62" s="84" t="s">
        <v>140</v>
      </c>
      <c r="C62" s="94" t="s">
        <v>200</v>
      </c>
      <c r="D62" s="166">
        <v>8060668.9100000001</v>
      </c>
      <c r="E62" s="166">
        <v>4714155.75</v>
      </c>
      <c r="F62" s="104">
        <f t="shared" si="0"/>
        <v>3346513.16</v>
      </c>
    </row>
    <row r="63" spans="1:7" ht="18.600000000000001" customHeight="1" x14ac:dyDescent="0.25">
      <c r="A63" s="93" t="s">
        <v>170</v>
      </c>
      <c r="B63" s="84" t="s">
        <v>140</v>
      </c>
      <c r="C63" s="94" t="s">
        <v>201</v>
      </c>
      <c r="D63" s="104">
        <f>D64+D66</f>
        <v>1036322.11</v>
      </c>
      <c r="E63" s="104">
        <f t="shared" ref="E63" si="10">E64+E66</f>
        <v>986468.70000000007</v>
      </c>
      <c r="F63" s="104">
        <f t="shared" si="0"/>
        <v>49853.409999999916</v>
      </c>
    </row>
    <row r="64" spans="1:7" ht="19.95" customHeight="1" x14ac:dyDescent="0.25">
      <c r="A64" s="93" t="s">
        <v>172</v>
      </c>
      <c r="B64" s="84" t="s">
        <v>140</v>
      </c>
      <c r="C64" s="94" t="s">
        <v>202</v>
      </c>
      <c r="D64" s="104">
        <f>D65</f>
        <v>173437.52</v>
      </c>
      <c r="E64" s="104">
        <f t="shared" ref="E64" si="11">E65</f>
        <v>172866.52</v>
      </c>
      <c r="F64" s="104">
        <f t="shared" si="0"/>
        <v>571</v>
      </c>
    </row>
    <row r="65" spans="1:6" ht="36.6" customHeight="1" x14ac:dyDescent="0.25">
      <c r="A65" s="93" t="s">
        <v>174</v>
      </c>
      <c r="B65" s="84" t="s">
        <v>140</v>
      </c>
      <c r="C65" s="94" t="s">
        <v>203</v>
      </c>
      <c r="D65" s="104">
        <v>173437.52</v>
      </c>
      <c r="E65" s="104">
        <v>172866.52</v>
      </c>
      <c r="F65" s="104">
        <f t="shared" si="0"/>
        <v>571</v>
      </c>
    </row>
    <row r="66" spans="1:6" ht="20.25" customHeight="1" x14ac:dyDescent="0.25">
      <c r="A66" s="93" t="s">
        <v>176</v>
      </c>
      <c r="B66" s="84" t="s">
        <v>140</v>
      </c>
      <c r="C66" s="94" t="s">
        <v>204</v>
      </c>
      <c r="D66" s="104">
        <f>D67+D68+D69</f>
        <v>862884.59</v>
      </c>
      <c r="E66" s="104">
        <f>E69+E67+E68</f>
        <v>813602.18</v>
      </c>
      <c r="F66" s="104">
        <f t="shared" si="0"/>
        <v>49282.409999999916</v>
      </c>
    </row>
    <row r="67" spans="1:6" ht="30.6" customHeight="1" x14ac:dyDescent="0.25">
      <c r="A67" s="93" t="s">
        <v>178</v>
      </c>
      <c r="B67" s="84" t="s">
        <v>140</v>
      </c>
      <c r="C67" s="94" t="s">
        <v>205</v>
      </c>
      <c r="D67" s="104">
        <v>6681</v>
      </c>
      <c r="E67" s="104">
        <v>4485</v>
      </c>
      <c r="F67" s="104">
        <f t="shared" si="0"/>
        <v>2196</v>
      </c>
    </row>
    <row r="68" spans="1:6" ht="18.75" customHeight="1" x14ac:dyDescent="0.25">
      <c r="A68" s="93" t="s">
        <v>180</v>
      </c>
      <c r="B68" s="84" t="s">
        <v>140</v>
      </c>
      <c r="C68" s="94" t="s">
        <v>206</v>
      </c>
      <c r="D68" s="104">
        <v>109174.76</v>
      </c>
      <c r="E68" s="104">
        <v>74478</v>
      </c>
      <c r="F68" s="104">
        <f t="shared" si="0"/>
        <v>34696.759999999995</v>
      </c>
    </row>
    <row r="69" spans="1:6" ht="19.5" customHeight="1" x14ac:dyDescent="0.25">
      <c r="A69" s="93" t="s">
        <v>182</v>
      </c>
      <c r="B69" s="84" t="s">
        <v>140</v>
      </c>
      <c r="C69" s="94" t="s">
        <v>207</v>
      </c>
      <c r="D69" s="166">
        <v>747028.83</v>
      </c>
      <c r="E69" s="166">
        <v>734639.18</v>
      </c>
      <c r="F69" s="104">
        <f t="shared" si="0"/>
        <v>12389.649999999907</v>
      </c>
    </row>
    <row r="70" spans="1:6" ht="50.25" customHeight="1" x14ac:dyDescent="0.25">
      <c r="A70" s="88" t="s">
        <v>208</v>
      </c>
      <c r="B70" s="85" t="s">
        <v>140</v>
      </c>
      <c r="C70" s="89" t="s">
        <v>209</v>
      </c>
      <c r="D70" s="108">
        <f>D71+D76+D80</f>
        <v>12657512.66</v>
      </c>
      <c r="E70" s="108">
        <f>E71+E76+E80</f>
        <v>10028773.189999999</v>
      </c>
      <c r="F70" s="104">
        <f t="shared" si="0"/>
        <v>2628739.4700000007</v>
      </c>
    </row>
    <row r="71" spans="1:6" ht="70.2" customHeight="1" x14ac:dyDescent="0.25">
      <c r="A71" s="93" t="s">
        <v>144</v>
      </c>
      <c r="B71" s="84" t="s">
        <v>140</v>
      </c>
      <c r="C71" s="94" t="s">
        <v>210</v>
      </c>
      <c r="D71" s="104">
        <f>D72</f>
        <v>12247227.77</v>
      </c>
      <c r="E71" s="104">
        <f t="shared" ref="E71" si="12">E72</f>
        <v>9819561.7699999996</v>
      </c>
      <c r="F71" s="104">
        <f t="shared" si="0"/>
        <v>2427666</v>
      </c>
    </row>
    <row r="72" spans="1:6" ht="32.4" customHeight="1" x14ac:dyDescent="0.25">
      <c r="A72" s="93" t="s">
        <v>154</v>
      </c>
      <c r="B72" s="84" t="s">
        <v>140</v>
      </c>
      <c r="C72" s="94" t="s">
        <v>211</v>
      </c>
      <c r="D72" s="104">
        <f>D73+D74+D75</f>
        <v>12247227.77</v>
      </c>
      <c r="E72" s="104">
        <f t="shared" ref="E72" si="13">E73+E74+E75</f>
        <v>9819561.7699999996</v>
      </c>
      <c r="F72" s="104">
        <f t="shared" si="0"/>
        <v>2427666</v>
      </c>
    </row>
    <row r="73" spans="1:6" ht="25.2" customHeight="1" x14ac:dyDescent="0.25">
      <c r="A73" s="93" t="s">
        <v>156</v>
      </c>
      <c r="B73" s="84" t="s">
        <v>140</v>
      </c>
      <c r="C73" s="94" t="s">
        <v>212</v>
      </c>
      <c r="D73" s="104">
        <v>9087720.6899999995</v>
      </c>
      <c r="E73" s="166">
        <v>7118461.4299999997</v>
      </c>
      <c r="F73" s="104">
        <f t="shared" si="0"/>
        <v>1969259.2599999998</v>
      </c>
    </row>
    <row r="74" spans="1:6" ht="40.799999999999997" customHeight="1" x14ac:dyDescent="0.25">
      <c r="A74" s="93" t="s">
        <v>158</v>
      </c>
      <c r="B74" s="84" t="s">
        <v>140</v>
      </c>
      <c r="C74" s="94" t="s">
        <v>213</v>
      </c>
      <c r="D74" s="104">
        <v>445392.67</v>
      </c>
      <c r="E74" s="166">
        <v>358402.73</v>
      </c>
      <c r="F74" s="104">
        <f t="shared" si="0"/>
        <v>86989.94</v>
      </c>
    </row>
    <row r="75" spans="1:6" ht="52.2" customHeight="1" x14ac:dyDescent="0.25">
      <c r="A75" s="93" t="s">
        <v>160</v>
      </c>
      <c r="B75" s="84" t="s">
        <v>140</v>
      </c>
      <c r="C75" s="94" t="s">
        <v>214</v>
      </c>
      <c r="D75" s="104">
        <v>2714114.41</v>
      </c>
      <c r="E75" s="166">
        <v>2342697.61</v>
      </c>
      <c r="F75" s="104">
        <f t="shared" si="0"/>
        <v>371416.80000000028</v>
      </c>
    </row>
    <row r="76" spans="1:6" ht="36.6" customHeight="1" x14ac:dyDescent="0.25">
      <c r="A76" s="93" t="s">
        <v>162</v>
      </c>
      <c r="B76" s="84" t="s">
        <v>140</v>
      </c>
      <c r="C76" s="94" t="s">
        <v>215</v>
      </c>
      <c r="D76" s="104">
        <f>D77</f>
        <v>402026.89</v>
      </c>
      <c r="E76" s="104">
        <f>E77</f>
        <v>208721.41</v>
      </c>
      <c r="F76" s="104">
        <f t="shared" si="0"/>
        <v>193305.48</v>
      </c>
    </row>
    <row r="77" spans="1:6" ht="37.950000000000003" customHeight="1" x14ac:dyDescent="0.25">
      <c r="A77" s="93" t="s">
        <v>164</v>
      </c>
      <c r="B77" s="84" t="s">
        <v>140</v>
      </c>
      <c r="C77" s="94" t="s">
        <v>216</v>
      </c>
      <c r="D77" s="104">
        <f>D78+D79</f>
        <v>402026.89</v>
      </c>
      <c r="E77" s="104">
        <f>E78+E79</f>
        <v>208721.41</v>
      </c>
      <c r="F77" s="104">
        <f t="shared" si="0"/>
        <v>193305.48</v>
      </c>
    </row>
    <row r="78" spans="1:6" ht="36" customHeight="1" x14ac:dyDescent="0.25">
      <c r="A78" s="93" t="s">
        <v>166</v>
      </c>
      <c r="B78" s="84" t="s">
        <v>140</v>
      </c>
      <c r="C78" s="94" t="s">
        <v>217</v>
      </c>
      <c r="D78" s="104">
        <v>277608</v>
      </c>
      <c r="E78" s="166">
        <v>149539.91</v>
      </c>
      <c r="F78" s="104">
        <f t="shared" si="0"/>
        <v>128068.09</v>
      </c>
    </row>
    <row r="79" spans="1:6" ht="13.2" x14ac:dyDescent="0.25">
      <c r="A79" s="93" t="s">
        <v>168</v>
      </c>
      <c r="B79" s="84" t="s">
        <v>140</v>
      </c>
      <c r="C79" s="94" t="s">
        <v>218</v>
      </c>
      <c r="D79" s="104">
        <v>124418.89</v>
      </c>
      <c r="E79" s="166">
        <v>59181.5</v>
      </c>
      <c r="F79" s="104">
        <f t="shared" si="0"/>
        <v>65237.39</v>
      </c>
    </row>
    <row r="80" spans="1:6" ht="13.2" x14ac:dyDescent="0.25">
      <c r="A80" s="93" t="s">
        <v>170</v>
      </c>
      <c r="B80" s="84" t="s">
        <v>140</v>
      </c>
      <c r="C80" s="94" t="s">
        <v>219</v>
      </c>
      <c r="D80" s="104">
        <f>D81</f>
        <v>8258</v>
      </c>
      <c r="E80" s="104">
        <f>E81</f>
        <v>490.01</v>
      </c>
      <c r="F80" s="104">
        <f t="shared" si="0"/>
        <v>7767.99</v>
      </c>
    </row>
    <row r="81" spans="1:10" ht="13.2" x14ac:dyDescent="0.25">
      <c r="A81" s="93" t="s">
        <v>176</v>
      </c>
      <c r="B81" s="84" t="s">
        <v>140</v>
      </c>
      <c r="C81" s="94" t="s">
        <v>220</v>
      </c>
      <c r="D81" s="104">
        <f>D82+D83+D84</f>
        <v>8258</v>
      </c>
      <c r="E81" s="104">
        <f t="shared" ref="E81" si="14">E82+E83+E84</f>
        <v>490.01</v>
      </c>
      <c r="F81" s="104">
        <f t="shared" ref="F81:F143" si="15">D81-E81</f>
        <v>7767.99</v>
      </c>
    </row>
    <row r="82" spans="1:10" ht="27" customHeight="1" x14ac:dyDescent="0.25">
      <c r="A82" s="93" t="s">
        <v>178</v>
      </c>
      <c r="B82" s="84" t="s">
        <v>140</v>
      </c>
      <c r="C82" s="94" t="s">
        <v>221</v>
      </c>
      <c r="D82" s="104">
        <v>58</v>
      </c>
      <c r="E82" s="104">
        <v>46</v>
      </c>
      <c r="F82" s="104">
        <f t="shared" si="15"/>
        <v>12</v>
      </c>
    </row>
    <row r="83" spans="1:10" ht="13.2" x14ac:dyDescent="0.25">
      <c r="A83" s="93" t="s">
        <v>180</v>
      </c>
      <c r="B83" s="84" t="s">
        <v>140</v>
      </c>
      <c r="C83" s="94" t="s">
        <v>222</v>
      </c>
      <c r="D83" s="104">
        <v>2600</v>
      </c>
      <c r="E83" s="104">
        <v>0</v>
      </c>
      <c r="F83" s="104">
        <f t="shared" si="15"/>
        <v>2600</v>
      </c>
    </row>
    <row r="84" spans="1:10" ht="13.2" x14ac:dyDescent="0.25">
      <c r="A84" s="93" t="s">
        <v>182</v>
      </c>
      <c r="B84" s="84" t="s">
        <v>140</v>
      </c>
      <c r="C84" s="94" t="s">
        <v>626</v>
      </c>
      <c r="D84" s="104">
        <v>5600</v>
      </c>
      <c r="E84" s="104">
        <v>444.01</v>
      </c>
      <c r="F84" s="104">
        <f t="shared" si="15"/>
        <v>5155.99</v>
      </c>
    </row>
    <row r="85" spans="1:10" ht="28.95" customHeight="1" x14ac:dyDescent="0.25">
      <c r="A85" s="93" t="s">
        <v>628</v>
      </c>
      <c r="B85" s="130" t="s">
        <v>140</v>
      </c>
      <c r="C85" s="129" t="s">
        <v>627</v>
      </c>
      <c r="D85" s="108">
        <f>D86</f>
        <v>1000000</v>
      </c>
      <c r="E85" s="104">
        <f>E86</f>
        <v>1000000</v>
      </c>
      <c r="F85" s="104">
        <f t="shared" si="15"/>
        <v>0</v>
      </c>
    </row>
    <row r="86" spans="1:10" ht="18.600000000000001" customHeight="1" x14ac:dyDescent="0.25">
      <c r="A86" s="93" t="s">
        <v>170</v>
      </c>
      <c r="B86" s="86" t="s">
        <v>140</v>
      </c>
      <c r="C86" s="94" t="s">
        <v>832</v>
      </c>
      <c r="D86" s="108">
        <f>D87</f>
        <v>1000000</v>
      </c>
      <c r="E86" s="104">
        <f>E87</f>
        <v>1000000</v>
      </c>
      <c r="F86" s="104">
        <f t="shared" si="15"/>
        <v>0</v>
      </c>
    </row>
    <row r="87" spans="1:10" ht="18" customHeight="1" x14ac:dyDescent="0.25">
      <c r="A87" s="93" t="s">
        <v>833</v>
      </c>
      <c r="B87" s="84" t="s">
        <v>140</v>
      </c>
      <c r="C87" s="94" t="s">
        <v>831</v>
      </c>
      <c r="D87" s="104">
        <v>1000000</v>
      </c>
      <c r="E87" s="104">
        <v>1000000</v>
      </c>
      <c r="F87" s="104">
        <f t="shared" si="15"/>
        <v>0</v>
      </c>
    </row>
    <row r="88" spans="1:10" ht="21" customHeight="1" x14ac:dyDescent="0.25">
      <c r="A88" s="88" t="s">
        <v>223</v>
      </c>
      <c r="B88" s="85" t="s">
        <v>140</v>
      </c>
      <c r="C88" s="89" t="s">
        <v>224</v>
      </c>
      <c r="D88" s="108">
        <f>D89</f>
        <v>737950</v>
      </c>
      <c r="E88" s="108">
        <v>0</v>
      </c>
      <c r="F88" s="104">
        <f t="shared" si="15"/>
        <v>737950</v>
      </c>
    </row>
    <row r="89" spans="1:10" ht="13.2" x14ac:dyDescent="0.25">
      <c r="A89" s="93" t="s">
        <v>170</v>
      </c>
      <c r="B89" s="84" t="s">
        <v>140</v>
      </c>
      <c r="C89" s="94" t="s">
        <v>225</v>
      </c>
      <c r="D89" s="104">
        <f>D90</f>
        <v>737950</v>
      </c>
      <c r="E89" s="104">
        <v>0</v>
      </c>
      <c r="F89" s="104">
        <f t="shared" si="15"/>
        <v>737950</v>
      </c>
    </row>
    <row r="90" spans="1:10" ht="17.399999999999999" customHeight="1" x14ac:dyDescent="0.25">
      <c r="A90" s="93" t="s">
        <v>184</v>
      </c>
      <c r="B90" s="84" t="s">
        <v>140</v>
      </c>
      <c r="C90" s="94" t="s">
        <v>226</v>
      </c>
      <c r="D90" s="104">
        <v>737950</v>
      </c>
      <c r="E90" s="104">
        <v>0</v>
      </c>
      <c r="F90" s="104">
        <f t="shared" si="15"/>
        <v>737950</v>
      </c>
    </row>
    <row r="91" spans="1:10" ht="19.8" customHeight="1" x14ac:dyDescent="0.25">
      <c r="A91" s="88" t="s">
        <v>227</v>
      </c>
      <c r="B91" s="85" t="s">
        <v>140</v>
      </c>
      <c r="C91" s="89" t="s">
        <v>228</v>
      </c>
      <c r="D91" s="108">
        <f>D92+D97+D101+D103</f>
        <v>32428667.060000002</v>
      </c>
      <c r="E91" s="108">
        <f>E92+E97+E101+E103</f>
        <v>18139022.77</v>
      </c>
      <c r="F91" s="104">
        <f t="shared" si="15"/>
        <v>14289644.290000003</v>
      </c>
    </row>
    <row r="92" spans="1:10" ht="70.2" customHeight="1" x14ac:dyDescent="0.25">
      <c r="A92" s="93" t="s">
        <v>144</v>
      </c>
      <c r="B92" s="84" t="s">
        <v>140</v>
      </c>
      <c r="C92" s="94" t="s">
        <v>612</v>
      </c>
      <c r="D92" s="108">
        <f>D93</f>
        <v>17657137.550000001</v>
      </c>
      <c r="E92" s="108">
        <f t="shared" ref="E92" si="16">E93</f>
        <v>13549203.289999999</v>
      </c>
      <c r="F92" s="104">
        <f t="shared" si="15"/>
        <v>4107934.2600000016</v>
      </c>
    </row>
    <row r="93" spans="1:10" ht="27" customHeight="1" x14ac:dyDescent="0.25">
      <c r="A93" s="93" t="s">
        <v>146</v>
      </c>
      <c r="B93" s="84" t="s">
        <v>140</v>
      </c>
      <c r="C93" s="94" t="s">
        <v>613</v>
      </c>
      <c r="D93" s="108">
        <f>D94+D95+D96</f>
        <v>17657137.550000001</v>
      </c>
      <c r="E93" s="108">
        <f>E94+E95+E96</f>
        <v>13549203.289999999</v>
      </c>
      <c r="F93" s="104">
        <f t="shared" si="15"/>
        <v>4107934.2600000016</v>
      </c>
      <c r="J93" s="71" t="s">
        <v>701</v>
      </c>
    </row>
    <row r="94" spans="1:10" ht="17.399999999999999" customHeight="1" x14ac:dyDescent="0.25">
      <c r="A94" s="93" t="s">
        <v>148</v>
      </c>
      <c r="B94" s="84" t="s">
        <v>140</v>
      </c>
      <c r="C94" s="94" t="s">
        <v>614</v>
      </c>
      <c r="D94" s="104">
        <v>13035636.91</v>
      </c>
      <c r="E94" s="166">
        <v>9581225.0399999991</v>
      </c>
      <c r="F94" s="104">
        <f t="shared" si="15"/>
        <v>3454411.870000001</v>
      </c>
    </row>
    <row r="95" spans="1:10" ht="33" customHeight="1" x14ac:dyDescent="0.25">
      <c r="A95" s="93" t="s">
        <v>150</v>
      </c>
      <c r="B95" s="84" t="s">
        <v>140</v>
      </c>
      <c r="C95" s="94" t="s">
        <v>615</v>
      </c>
      <c r="D95" s="104">
        <v>704334.39</v>
      </c>
      <c r="E95" s="166">
        <v>567360.56999999995</v>
      </c>
      <c r="F95" s="104">
        <f t="shared" si="15"/>
        <v>136973.82000000007</v>
      </c>
    </row>
    <row r="96" spans="1:10" ht="45.6" customHeight="1" x14ac:dyDescent="0.25">
      <c r="A96" s="93" t="s">
        <v>152</v>
      </c>
      <c r="B96" s="84" t="s">
        <v>140</v>
      </c>
      <c r="C96" s="94" t="s">
        <v>616</v>
      </c>
      <c r="D96" s="104">
        <v>3917166.25</v>
      </c>
      <c r="E96" s="166">
        <v>3400617.68</v>
      </c>
      <c r="F96" s="104">
        <f t="shared" si="15"/>
        <v>516548.56999999983</v>
      </c>
    </row>
    <row r="97" spans="1:6" ht="35.4" customHeight="1" x14ac:dyDescent="0.25">
      <c r="A97" s="93" t="s">
        <v>162</v>
      </c>
      <c r="B97" s="84" t="s">
        <v>140</v>
      </c>
      <c r="C97" s="94" t="s">
        <v>229</v>
      </c>
      <c r="D97" s="104">
        <f>D98</f>
        <v>14642111.51</v>
      </c>
      <c r="E97" s="104">
        <f>E98</f>
        <v>4495858.78</v>
      </c>
      <c r="F97" s="104">
        <f t="shared" si="15"/>
        <v>10146252.73</v>
      </c>
    </row>
    <row r="98" spans="1:6" ht="38.4" customHeight="1" x14ac:dyDescent="0.25">
      <c r="A98" s="93" t="s">
        <v>164</v>
      </c>
      <c r="B98" s="84" t="s">
        <v>140</v>
      </c>
      <c r="C98" s="94" t="s">
        <v>230</v>
      </c>
      <c r="D98" s="104">
        <f>D99+D100</f>
        <v>14642111.51</v>
      </c>
      <c r="E98" s="104">
        <f>E99+E100</f>
        <v>4495858.78</v>
      </c>
      <c r="F98" s="104">
        <f t="shared" si="15"/>
        <v>10146252.73</v>
      </c>
    </row>
    <row r="99" spans="1:6" ht="36" customHeight="1" x14ac:dyDescent="0.25">
      <c r="A99" s="93" t="s">
        <v>166</v>
      </c>
      <c r="B99" s="84" t="s">
        <v>140</v>
      </c>
      <c r="C99" s="94" t="s">
        <v>617</v>
      </c>
      <c r="D99" s="104">
        <v>351208</v>
      </c>
      <c r="E99" s="166">
        <v>178607.05</v>
      </c>
      <c r="F99" s="104">
        <f t="shared" si="15"/>
        <v>172600.95</v>
      </c>
    </row>
    <row r="100" spans="1:6" ht="24" customHeight="1" x14ac:dyDescent="0.25">
      <c r="A100" s="93" t="s">
        <v>168</v>
      </c>
      <c r="B100" s="84" t="s">
        <v>140</v>
      </c>
      <c r="C100" s="94" t="s">
        <v>231</v>
      </c>
      <c r="D100" s="104">
        <v>14290903.51</v>
      </c>
      <c r="E100" s="166">
        <v>4317251.7300000004</v>
      </c>
      <c r="F100" s="104">
        <f t="shared" si="15"/>
        <v>9973651.7799999993</v>
      </c>
    </row>
    <row r="101" spans="1:6" ht="36" customHeight="1" x14ac:dyDescent="0.25">
      <c r="A101" s="93" t="s">
        <v>444</v>
      </c>
      <c r="B101" s="86" t="s">
        <v>140</v>
      </c>
      <c r="C101" s="131" t="s">
        <v>619</v>
      </c>
      <c r="D101" s="104">
        <f>D102</f>
        <v>18500</v>
      </c>
      <c r="E101" s="104">
        <f>E102</f>
        <v>18500</v>
      </c>
      <c r="F101" s="104">
        <f t="shared" si="15"/>
        <v>0</v>
      </c>
    </row>
    <row r="102" spans="1:6" ht="13.2" x14ac:dyDescent="0.25">
      <c r="A102" s="93" t="s">
        <v>456</v>
      </c>
      <c r="B102" s="84" t="s">
        <v>140</v>
      </c>
      <c r="C102" s="94" t="s">
        <v>618</v>
      </c>
      <c r="D102" s="104">
        <v>18500</v>
      </c>
      <c r="E102" s="104">
        <v>18500</v>
      </c>
      <c r="F102" s="104">
        <f t="shared" si="15"/>
        <v>0</v>
      </c>
    </row>
    <row r="103" spans="1:6" ht="13.2" x14ac:dyDescent="0.25">
      <c r="A103" s="93" t="s">
        <v>170</v>
      </c>
      <c r="B103" s="84" t="s">
        <v>140</v>
      </c>
      <c r="C103" s="94" t="s">
        <v>620</v>
      </c>
      <c r="D103" s="104">
        <f>D104</f>
        <v>110918</v>
      </c>
      <c r="E103" s="104">
        <f>E104</f>
        <v>75460.7</v>
      </c>
      <c r="F103" s="104">
        <f t="shared" si="15"/>
        <v>35457.300000000003</v>
      </c>
    </row>
    <row r="104" spans="1:6" ht="16.2" customHeight="1" x14ac:dyDescent="0.25">
      <c r="A104" s="93" t="s">
        <v>176</v>
      </c>
      <c r="B104" s="84" t="s">
        <v>140</v>
      </c>
      <c r="C104" s="94" t="s">
        <v>621</v>
      </c>
      <c r="D104" s="104">
        <f>D105+D106+D107</f>
        <v>110918</v>
      </c>
      <c r="E104" s="104">
        <f>E105+E106+E107</f>
        <v>75460.7</v>
      </c>
      <c r="F104" s="104">
        <f t="shared" si="15"/>
        <v>35457.300000000003</v>
      </c>
    </row>
    <row r="105" spans="1:6" ht="22.8" customHeight="1" x14ac:dyDescent="0.25">
      <c r="A105" s="93" t="s">
        <v>178</v>
      </c>
      <c r="B105" s="84" t="s">
        <v>140</v>
      </c>
      <c r="C105" s="94" t="s">
        <v>622</v>
      </c>
      <c r="D105" s="104">
        <v>14218</v>
      </c>
      <c r="E105" s="104">
        <v>7903</v>
      </c>
      <c r="F105" s="104">
        <f t="shared" si="15"/>
        <v>6315</v>
      </c>
    </row>
    <row r="106" spans="1:6" ht="16.2" customHeight="1" x14ac:dyDescent="0.25">
      <c r="A106" s="93" t="s">
        <v>180</v>
      </c>
      <c r="B106" s="84" t="s">
        <v>140</v>
      </c>
      <c r="C106" s="94" t="s">
        <v>623</v>
      </c>
      <c r="D106" s="104">
        <v>88000</v>
      </c>
      <c r="E106" s="166">
        <v>65478</v>
      </c>
      <c r="F106" s="104">
        <f t="shared" si="15"/>
        <v>22522</v>
      </c>
    </row>
    <row r="107" spans="1:6" ht="16.2" customHeight="1" x14ac:dyDescent="0.25">
      <c r="A107" s="93" t="s">
        <v>182</v>
      </c>
      <c r="B107" s="84" t="s">
        <v>140</v>
      </c>
      <c r="C107" s="94" t="s">
        <v>702</v>
      </c>
      <c r="D107" s="104">
        <v>8700</v>
      </c>
      <c r="E107" s="104">
        <v>2079.6999999999998</v>
      </c>
      <c r="F107" s="104">
        <f t="shared" ref="F107" si="17">D107-E107</f>
        <v>6620.3</v>
      </c>
    </row>
    <row r="108" spans="1:6" ht="36" customHeight="1" x14ac:dyDescent="0.25">
      <c r="A108" s="88" t="s">
        <v>232</v>
      </c>
      <c r="B108" s="85" t="s">
        <v>140</v>
      </c>
      <c r="C108" s="89" t="s">
        <v>233</v>
      </c>
      <c r="D108" s="108">
        <f>D116+D124</f>
        <v>2092946.86</v>
      </c>
      <c r="E108" s="108">
        <f>E116+E124</f>
        <v>780782.85</v>
      </c>
      <c r="F108" s="104">
        <f t="shared" si="15"/>
        <v>1312164.0100000002</v>
      </c>
    </row>
    <row r="109" spans="1:6" ht="68.400000000000006" customHeight="1" x14ac:dyDescent="0.25">
      <c r="A109" s="93" t="s">
        <v>144</v>
      </c>
      <c r="B109" s="84" t="s">
        <v>140</v>
      </c>
      <c r="C109" s="94" t="s">
        <v>234</v>
      </c>
      <c r="D109" s="104">
        <f>D110</f>
        <v>278400</v>
      </c>
      <c r="E109" s="104">
        <f>E110</f>
        <v>140790</v>
      </c>
      <c r="F109" s="104">
        <f t="shared" si="15"/>
        <v>137610</v>
      </c>
    </row>
    <row r="110" spans="1:6" ht="27.6" customHeight="1" x14ac:dyDescent="0.25">
      <c r="A110" s="93" t="s">
        <v>154</v>
      </c>
      <c r="B110" s="84" t="s">
        <v>140</v>
      </c>
      <c r="C110" s="94" t="s">
        <v>235</v>
      </c>
      <c r="D110" s="104">
        <f>D118+D126</f>
        <v>278400</v>
      </c>
      <c r="E110" s="104">
        <f>E118+E126</f>
        <v>140790</v>
      </c>
      <c r="F110" s="104">
        <f t="shared" si="15"/>
        <v>137610</v>
      </c>
    </row>
    <row r="111" spans="1:6" ht="35.4" customHeight="1" x14ac:dyDescent="0.25">
      <c r="A111" s="93" t="s">
        <v>158</v>
      </c>
      <c r="B111" s="84" t="s">
        <v>140</v>
      </c>
      <c r="C111" s="94" t="s">
        <v>236</v>
      </c>
      <c r="D111" s="104">
        <f>D119</f>
        <v>95900</v>
      </c>
      <c r="E111" s="104">
        <f>E119</f>
        <v>41790</v>
      </c>
      <c r="F111" s="104">
        <f t="shared" si="15"/>
        <v>54110</v>
      </c>
    </row>
    <row r="112" spans="1:6" ht="54" customHeight="1" x14ac:dyDescent="0.25">
      <c r="A112" s="93" t="s">
        <v>237</v>
      </c>
      <c r="B112" s="84" t="s">
        <v>140</v>
      </c>
      <c r="C112" s="94" t="s">
        <v>238</v>
      </c>
      <c r="D112" s="104">
        <f>D120+D127</f>
        <v>182500</v>
      </c>
      <c r="E112" s="104">
        <f>E120+E127</f>
        <v>99000</v>
      </c>
      <c r="F112" s="104">
        <f t="shared" si="15"/>
        <v>83500</v>
      </c>
    </row>
    <row r="113" spans="1:6" ht="38.4" customHeight="1" x14ac:dyDescent="0.25">
      <c r="A113" s="93" t="s">
        <v>162</v>
      </c>
      <c r="B113" s="84" t="s">
        <v>140</v>
      </c>
      <c r="C113" s="94" t="s">
        <v>239</v>
      </c>
      <c r="D113" s="104">
        <f>D114</f>
        <v>1814546.86</v>
      </c>
      <c r="E113" s="104">
        <f>E114</f>
        <v>639992.85</v>
      </c>
      <c r="F113" s="104">
        <f t="shared" si="15"/>
        <v>1174554.0100000002</v>
      </c>
    </row>
    <row r="114" spans="1:6" ht="36.6" customHeight="1" x14ac:dyDescent="0.25">
      <c r="A114" s="93" t="s">
        <v>164</v>
      </c>
      <c r="B114" s="84" t="s">
        <v>140</v>
      </c>
      <c r="C114" s="94" t="s">
        <v>240</v>
      </c>
      <c r="D114" s="104">
        <f>D115</f>
        <v>1814546.86</v>
      </c>
      <c r="E114" s="104">
        <f>E115</f>
        <v>639992.85</v>
      </c>
      <c r="F114" s="104">
        <f t="shared" si="15"/>
        <v>1174554.0100000002</v>
      </c>
    </row>
    <row r="115" spans="1:6" ht="18" customHeight="1" x14ac:dyDescent="0.25">
      <c r="A115" s="93" t="s">
        <v>168</v>
      </c>
      <c r="B115" s="84" t="s">
        <v>140</v>
      </c>
      <c r="C115" s="94" t="s">
        <v>241</v>
      </c>
      <c r="D115" s="104">
        <f>D123</f>
        <v>1814546.86</v>
      </c>
      <c r="E115" s="104">
        <f>E123</f>
        <v>639992.85</v>
      </c>
      <c r="F115" s="104">
        <f t="shared" si="15"/>
        <v>1174554.0100000002</v>
      </c>
    </row>
    <row r="116" spans="1:6" ht="48" customHeight="1" x14ac:dyDescent="0.25">
      <c r="A116" s="88" t="s">
        <v>242</v>
      </c>
      <c r="B116" s="85" t="s">
        <v>140</v>
      </c>
      <c r="C116" s="89" t="s">
        <v>243</v>
      </c>
      <c r="D116" s="108">
        <f>D117+D121</f>
        <v>1940446.86</v>
      </c>
      <c r="E116" s="108">
        <f>E117+E121</f>
        <v>681782.85</v>
      </c>
      <c r="F116" s="104">
        <f t="shared" si="15"/>
        <v>1258664.0100000002</v>
      </c>
    </row>
    <row r="117" spans="1:6" ht="70.95" customHeight="1" x14ac:dyDescent="0.25">
      <c r="A117" s="93" t="s">
        <v>144</v>
      </c>
      <c r="B117" s="84" t="s">
        <v>140</v>
      </c>
      <c r="C117" s="94" t="s">
        <v>244</v>
      </c>
      <c r="D117" s="104">
        <f>D118</f>
        <v>125900</v>
      </c>
      <c r="E117" s="104">
        <f>E118</f>
        <v>41790</v>
      </c>
      <c r="F117" s="104">
        <f t="shared" si="15"/>
        <v>84110</v>
      </c>
    </row>
    <row r="118" spans="1:6" ht="26.4" customHeight="1" x14ac:dyDescent="0.25">
      <c r="A118" s="93" t="s">
        <v>154</v>
      </c>
      <c r="B118" s="84" t="s">
        <v>140</v>
      </c>
      <c r="C118" s="94" t="s">
        <v>245</v>
      </c>
      <c r="D118" s="104">
        <f>D119+D120</f>
        <v>125900</v>
      </c>
      <c r="E118" s="104">
        <f>E119</f>
        <v>41790</v>
      </c>
      <c r="F118" s="104">
        <f t="shared" si="15"/>
        <v>84110</v>
      </c>
    </row>
    <row r="119" spans="1:6" ht="39.6" customHeight="1" x14ac:dyDescent="0.25">
      <c r="A119" s="93" t="s">
        <v>158</v>
      </c>
      <c r="B119" s="84" t="s">
        <v>140</v>
      </c>
      <c r="C119" s="94" t="s">
        <v>246</v>
      </c>
      <c r="D119" s="104">
        <v>95900</v>
      </c>
      <c r="E119" s="104">
        <v>41790</v>
      </c>
      <c r="F119" s="104">
        <f t="shared" si="15"/>
        <v>54110</v>
      </c>
    </row>
    <row r="120" spans="1:6" ht="55.2" customHeight="1" x14ac:dyDescent="0.25">
      <c r="A120" s="93" t="s">
        <v>237</v>
      </c>
      <c r="B120" s="84" t="s">
        <v>140</v>
      </c>
      <c r="C120" s="94" t="s">
        <v>247</v>
      </c>
      <c r="D120" s="104">
        <v>30000</v>
      </c>
      <c r="E120" s="104">
        <v>0</v>
      </c>
      <c r="F120" s="104">
        <f t="shared" si="15"/>
        <v>30000</v>
      </c>
    </row>
    <row r="121" spans="1:6" ht="35.4" customHeight="1" x14ac:dyDescent="0.25">
      <c r="A121" s="93" t="s">
        <v>162</v>
      </c>
      <c r="B121" s="84" t="s">
        <v>140</v>
      </c>
      <c r="C121" s="94" t="s">
        <v>248</v>
      </c>
      <c r="D121" s="104">
        <f>D122</f>
        <v>1814546.86</v>
      </c>
      <c r="E121" s="104">
        <f>E122</f>
        <v>639992.85</v>
      </c>
      <c r="F121" s="104">
        <f t="shared" si="15"/>
        <v>1174554.0100000002</v>
      </c>
    </row>
    <row r="122" spans="1:6" ht="39" customHeight="1" x14ac:dyDescent="0.25">
      <c r="A122" s="93" t="s">
        <v>164</v>
      </c>
      <c r="B122" s="84" t="s">
        <v>140</v>
      </c>
      <c r="C122" s="94" t="s">
        <v>249</v>
      </c>
      <c r="D122" s="104">
        <f>D123</f>
        <v>1814546.86</v>
      </c>
      <c r="E122" s="104">
        <f>E123</f>
        <v>639992.85</v>
      </c>
      <c r="F122" s="104">
        <f t="shared" si="15"/>
        <v>1174554.0100000002</v>
      </c>
    </row>
    <row r="123" spans="1:6" ht="21" customHeight="1" x14ac:dyDescent="0.25">
      <c r="A123" s="93" t="s">
        <v>168</v>
      </c>
      <c r="B123" s="84" t="s">
        <v>140</v>
      </c>
      <c r="C123" s="94" t="s">
        <v>250</v>
      </c>
      <c r="D123" s="104">
        <v>1814546.86</v>
      </c>
      <c r="E123" s="104">
        <v>639992.85</v>
      </c>
      <c r="F123" s="104">
        <f t="shared" si="15"/>
        <v>1174554.0100000002</v>
      </c>
    </row>
    <row r="124" spans="1:6" ht="40.200000000000003" customHeight="1" x14ac:dyDescent="0.25">
      <c r="A124" s="88" t="s">
        <v>251</v>
      </c>
      <c r="B124" s="85" t="s">
        <v>140</v>
      </c>
      <c r="C124" s="89" t="s">
        <v>252</v>
      </c>
      <c r="D124" s="108">
        <f t="shared" ref="D124:E126" si="18">D125</f>
        <v>152500</v>
      </c>
      <c r="E124" s="108">
        <f t="shared" si="18"/>
        <v>99000</v>
      </c>
      <c r="F124" s="104">
        <f t="shared" si="15"/>
        <v>53500</v>
      </c>
    </row>
    <row r="125" spans="1:6" ht="71.400000000000006" customHeight="1" x14ac:dyDescent="0.25">
      <c r="A125" s="93" t="s">
        <v>144</v>
      </c>
      <c r="B125" s="84" t="s">
        <v>140</v>
      </c>
      <c r="C125" s="94" t="s">
        <v>253</v>
      </c>
      <c r="D125" s="104">
        <f t="shared" si="18"/>
        <v>152500</v>
      </c>
      <c r="E125" s="104">
        <f t="shared" si="18"/>
        <v>99000</v>
      </c>
      <c r="F125" s="104">
        <f t="shared" si="15"/>
        <v>53500</v>
      </c>
    </row>
    <row r="126" spans="1:6" ht="27" customHeight="1" x14ac:dyDescent="0.25">
      <c r="A126" s="93" t="s">
        <v>154</v>
      </c>
      <c r="B126" s="84" t="s">
        <v>140</v>
      </c>
      <c r="C126" s="94" t="s">
        <v>254</v>
      </c>
      <c r="D126" s="104">
        <f t="shared" si="18"/>
        <v>152500</v>
      </c>
      <c r="E126" s="104">
        <f t="shared" si="18"/>
        <v>99000</v>
      </c>
      <c r="F126" s="104">
        <f t="shared" si="15"/>
        <v>53500</v>
      </c>
    </row>
    <row r="127" spans="1:6" ht="60.6" customHeight="1" x14ac:dyDescent="0.25">
      <c r="A127" s="93" t="s">
        <v>237</v>
      </c>
      <c r="B127" s="84" t="s">
        <v>140</v>
      </c>
      <c r="C127" s="94" t="s">
        <v>255</v>
      </c>
      <c r="D127" s="104">
        <v>152500</v>
      </c>
      <c r="E127" s="104">
        <v>99000</v>
      </c>
      <c r="F127" s="104">
        <f t="shared" si="15"/>
        <v>53500</v>
      </c>
    </row>
    <row r="128" spans="1:6" ht="15.75" customHeight="1" x14ac:dyDescent="0.25">
      <c r="A128" s="88" t="s">
        <v>256</v>
      </c>
      <c r="B128" s="85" t="s">
        <v>140</v>
      </c>
      <c r="C128" s="89" t="s">
        <v>257</v>
      </c>
      <c r="D128" s="108">
        <f>D129+D133+D136</f>
        <v>39139829.269999996</v>
      </c>
      <c r="E128" s="108">
        <f>E129+E133+E136</f>
        <v>23121466.859999999</v>
      </c>
      <c r="F128" s="104">
        <f t="shared" si="15"/>
        <v>16018362.409999996</v>
      </c>
    </row>
    <row r="129" spans="1:7" ht="43.2" customHeight="1" x14ac:dyDescent="0.25">
      <c r="A129" s="93" t="s">
        <v>162</v>
      </c>
      <c r="B129" s="84" t="s">
        <v>140</v>
      </c>
      <c r="C129" s="94" t="s">
        <v>258</v>
      </c>
      <c r="D129" s="104">
        <f t="shared" ref="D129:D130" si="19">D149+D153+D157+D145</f>
        <v>25793114.119999997</v>
      </c>
      <c r="E129" s="104">
        <f t="shared" ref="E129" si="20">E149+E153+E157+E145</f>
        <v>14777921.710000001</v>
      </c>
      <c r="F129" s="104">
        <f t="shared" si="15"/>
        <v>11015192.409999996</v>
      </c>
    </row>
    <row r="130" spans="1:7" ht="42" customHeight="1" x14ac:dyDescent="0.25">
      <c r="A130" s="93" t="s">
        <v>164</v>
      </c>
      <c r="B130" s="84" t="s">
        <v>140</v>
      </c>
      <c r="C130" s="94" t="s">
        <v>259</v>
      </c>
      <c r="D130" s="104">
        <f t="shared" si="19"/>
        <v>25793114.119999997</v>
      </c>
      <c r="E130" s="104">
        <f t="shared" ref="E130" si="21">E150+E154+E158+E146</f>
        <v>14777921.710000001</v>
      </c>
      <c r="F130" s="104">
        <f t="shared" si="15"/>
        <v>11015192.409999996</v>
      </c>
    </row>
    <row r="131" spans="1:7" ht="18.600000000000001" customHeight="1" x14ac:dyDescent="0.25">
      <c r="A131" s="93" t="s">
        <v>168</v>
      </c>
      <c r="B131" s="84" t="s">
        <v>140</v>
      </c>
      <c r="C131" s="94" t="s">
        <v>260</v>
      </c>
      <c r="D131" s="104">
        <f>D151+D155+D159+D147</f>
        <v>22392114.119999997</v>
      </c>
      <c r="E131" s="104">
        <f>E151+E155+E159+E147</f>
        <v>14728408.110000001</v>
      </c>
      <c r="F131" s="104">
        <f t="shared" si="15"/>
        <v>7663706.0099999961</v>
      </c>
    </row>
    <row r="132" spans="1:7" ht="61.2" customHeight="1" x14ac:dyDescent="0.25">
      <c r="A132" s="93" t="s">
        <v>261</v>
      </c>
      <c r="B132" s="84" t="s">
        <v>140</v>
      </c>
      <c r="C132" s="94" t="s">
        <v>262</v>
      </c>
      <c r="D132" s="104">
        <f>D160</f>
        <v>3401000</v>
      </c>
      <c r="E132" s="104">
        <f>E160</f>
        <v>49513.599999999999</v>
      </c>
      <c r="F132" s="104">
        <f t="shared" si="15"/>
        <v>3351486.4</v>
      </c>
    </row>
    <row r="133" spans="1:7" ht="39.6" customHeight="1" x14ac:dyDescent="0.25">
      <c r="A133" s="93" t="s">
        <v>263</v>
      </c>
      <c r="B133" s="84" t="s">
        <v>140</v>
      </c>
      <c r="C133" s="94" t="s">
        <v>264</v>
      </c>
      <c r="D133" s="104">
        <v>75000</v>
      </c>
      <c r="E133" s="104">
        <f>E134</f>
        <v>31746</v>
      </c>
      <c r="F133" s="104">
        <f t="shared" si="15"/>
        <v>43254</v>
      </c>
    </row>
    <row r="134" spans="1:7" ht="21" customHeight="1" x14ac:dyDescent="0.25">
      <c r="A134" s="93" t="s">
        <v>265</v>
      </c>
      <c r="B134" s="84" t="s">
        <v>140</v>
      </c>
      <c r="C134" s="94" t="s">
        <v>266</v>
      </c>
      <c r="D134" s="104">
        <f>D135</f>
        <v>75000</v>
      </c>
      <c r="E134" s="104">
        <f>E135</f>
        <v>31746</v>
      </c>
      <c r="F134" s="104">
        <f t="shared" si="15"/>
        <v>43254</v>
      </c>
    </row>
    <row r="135" spans="1:7" ht="29.4" customHeight="1" x14ac:dyDescent="0.25">
      <c r="A135" s="93" t="s">
        <v>267</v>
      </c>
      <c r="B135" s="84" t="s">
        <v>140</v>
      </c>
      <c r="C135" s="94" t="s">
        <v>268</v>
      </c>
      <c r="D135" s="104">
        <f>D163</f>
        <v>75000</v>
      </c>
      <c r="E135" s="104">
        <f>E163</f>
        <v>31746</v>
      </c>
      <c r="F135" s="104">
        <f t="shared" si="15"/>
        <v>43254</v>
      </c>
    </row>
    <row r="136" spans="1:7" ht="18.600000000000001" customHeight="1" x14ac:dyDescent="0.25">
      <c r="A136" s="93" t="s">
        <v>170</v>
      </c>
      <c r="B136" s="84" t="s">
        <v>140</v>
      </c>
      <c r="C136" s="94" t="s">
        <v>269</v>
      </c>
      <c r="D136" s="104">
        <f>D137</f>
        <v>13271715.15</v>
      </c>
      <c r="E136" s="104">
        <f>E137</f>
        <v>8311799.1500000004</v>
      </c>
      <c r="F136" s="104">
        <f t="shared" si="15"/>
        <v>4959916</v>
      </c>
    </row>
    <row r="137" spans="1:7" ht="57.6" customHeight="1" x14ac:dyDescent="0.25">
      <c r="A137" s="93" t="s">
        <v>270</v>
      </c>
      <c r="B137" s="84" t="s">
        <v>140</v>
      </c>
      <c r="C137" s="94" t="s">
        <v>271</v>
      </c>
      <c r="D137" s="104">
        <f>D142+D165</f>
        <v>13271715.15</v>
      </c>
      <c r="E137" s="104">
        <f>E142+E165</f>
        <v>8311799.1500000004</v>
      </c>
      <c r="F137" s="104">
        <f t="shared" si="15"/>
        <v>4959916</v>
      </c>
    </row>
    <row r="138" spans="1:7" ht="54" customHeight="1" x14ac:dyDescent="0.25">
      <c r="A138" s="93" t="s">
        <v>272</v>
      </c>
      <c r="B138" s="84" t="s">
        <v>140</v>
      </c>
      <c r="C138" s="94" t="s">
        <v>273</v>
      </c>
      <c r="D138" s="104">
        <f>D166</f>
        <v>13116015.15</v>
      </c>
      <c r="E138" s="104">
        <f>E166</f>
        <v>8185799.1500000004</v>
      </c>
      <c r="F138" s="104">
        <f t="shared" si="15"/>
        <v>4930216</v>
      </c>
      <c r="G138" s="69"/>
    </row>
    <row r="139" spans="1:7" ht="67.8" customHeight="1" x14ac:dyDescent="0.25">
      <c r="A139" s="93" t="s">
        <v>274</v>
      </c>
      <c r="B139" s="84" t="s">
        <v>140</v>
      </c>
      <c r="C139" s="94" t="s">
        <v>275</v>
      </c>
      <c r="D139" s="104">
        <f>D143</f>
        <v>155700</v>
      </c>
      <c r="E139" s="104">
        <f>E143</f>
        <v>126000</v>
      </c>
      <c r="F139" s="104">
        <f t="shared" si="15"/>
        <v>29700</v>
      </c>
    </row>
    <row r="140" spans="1:7" ht="13.2" x14ac:dyDescent="0.25">
      <c r="A140" s="88" t="s">
        <v>276</v>
      </c>
      <c r="B140" s="85" t="s">
        <v>140</v>
      </c>
      <c r="C140" s="89" t="s">
        <v>277</v>
      </c>
      <c r="D140" s="108">
        <f t="shared" ref="D140:E142" si="22">D141</f>
        <v>155700</v>
      </c>
      <c r="E140" s="108">
        <f t="shared" si="22"/>
        <v>126000</v>
      </c>
      <c r="F140" s="104">
        <f t="shared" si="15"/>
        <v>29700</v>
      </c>
    </row>
    <row r="141" spans="1:7" ht="19.95" customHeight="1" x14ac:dyDescent="0.25">
      <c r="A141" s="93" t="s">
        <v>170</v>
      </c>
      <c r="B141" s="84" t="s">
        <v>140</v>
      </c>
      <c r="C141" s="94" t="s">
        <v>278</v>
      </c>
      <c r="D141" s="104">
        <f t="shared" si="22"/>
        <v>155700</v>
      </c>
      <c r="E141" s="104">
        <f t="shared" si="22"/>
        <v>126000</v>
      </c>
      <c r="F141" s="104">
        <f t="shared" si="15"/>
        <v>29700</v>
      </c>
    </row>
    <row r="142" spans="1:7" ht="61.2" customHeight="1" x14ac:dyDescent="0.25">
      <c r="A142" s="93" t="s">
        <v>270</v>
      </c>
      <c r="B142" s="84" t="s">
        <v>140</v>
      </c>
      <c r="C142" s="94" t="s">
        <v>279</v>
      </c>
      <c r="D142" s="104">
        <f t="shared" si="22"/>
        <v>155700</v>
      </c>
      <c r="E142" s="104">
        <f t="shared" si="22"/>
        <v>126000</v>
      </c>
      <c r="F142" s="104">
        <f t="shared" si="15"/>
        <v>29700</v>
      </c>
    </row>
    <row r="143" spans="1:7" ht="70.8" customHeight="1" x14ac:dyDescent="0.25">
      <c r="A143" s="93" t="s">
        <v>274</v>
      </c>
      <c r="B143" s="84" t="s">
        <v>140</v>
      </c>
      <c r="C143" s="94" t="s">
        <v>280</v>
      </c>
      <c r="D143" s="104">
        <v>155700</v>
      </c>
      <c r="E143" s="104">
        <v>126000</v>
      </c>
      <c r="F143" s="104">
        <f t="shared" si="15"/>
        <v>29700</v>
      </c>
    </row>
    <row r="144" spans="1:7" ht="18" customHeight="1" x14ac:dyDescent="0.25">
      <c r="A144" s="96" t="s">
        <v>707</v>
      </c>
      <c r="B144" s="85" t="s">
        <v>140</v>
      </c>
      <c r="C144" s="89" t="s">
        <v>703</v>
      </c>
      <c r="D144" s="108">
        <f>D145</f>
        <v>679290.4</v>
      </c>
      <c r="E144" s="108">
        <f>E145</f>
        <v>205595.4</v>
      </c>
      <c r="F144" s="108">
        <f>D144-E144</f>
        <v>473695</v>
      </c>
    </row>
    <row r="145" spans="1:6" ht="37.5" customHeight="1" x14ac:dyDescent="0.25">
      <c r="A145" s="93" t="s">
        <v>162</v>
      </c>
      <c r="B145" s="84" t="s">
        <v>140</v>
      </c>
      <c r="C145" s="94" t="s">
        <v>704</v>
      </c>
      <c r="D145" s="104">
        <f>D146</f>
        <v>679290.4</v>
      </c>
      <c r="E145" s="104">
        <f t="shared" ref="E145:E146" si="23">E146</f>
        <v>205595.4</v>
      </c>
      <c r="F145" s="104">
        <f t="shared" ref="F145:F147" si="24">D145-E145</f>
        <v>473695</v>
      </c>
    </row>
    <row r="146" spans="1:6" ht="39" customHeight="1" x14ac:dyDescent="0.25">
      <c r="A146" s="93" t="s">
        <v>164</v>
      </c>
      <c r="B146" s="84" t="s">
        <v>140</v>
      </c>
      <c r="C146" s="94" t="s">
        <v>705</v>
      </c>
      <c r="D146" s="104">
        <f>D147</f>
        <v>679290.4</v>
      </c>
      <c r="E146" s="104">
        <f t="shared" si="23"/>
        <v>205595.4</v>
      </c>
      <c r="F146" s="104">
        <f t="shared" si="24"/>
        <v>473695</v>
      </c>
    </row>
    <row r="147" spans="1:6" ht="20.25" customHeight="1" x14ac:dyDescent="0.25">
      <c r="A147" s="93" t="s">
        <v>168</v>
      </c>
      <c r="B147" s="84" t="s">
        <v>140</v>
      </c>
      <c r="C147" s="94" t="s">
        <v>706</v>
      </c>
      <c r="D147" s="104">
        <v>679290.4</v>
      </c>
      <c r="E147" s="104">
        <v>205595.4</v>
      </c>
      <c r="F147" s="104">
        <f t="shared" si="24"/>
        <v>473695</v>
      </c>
    </row>
    <row r="148" spans="1:6" ht="27" customHeight="1" x14ac:dyDescent="0.25">
      <c r="A148" s="88" t="s">
        <v>281</v>
      </c>
      <c r="B148" s="85" t="s">
        <v>140</v>
      </c>
      <c r="C148" s="89" t="s">
        <v>282</v>
      </c>
      <c r="D148" s="108">
        <f t="shared" ref="D148:E150" si="25">D149</f>
        <v>5053358.75</v>
      </c>
      <c r="E148" s="108">
        <f t="shared" si="25"/>
        <v>4114663.48</v>
      </c>
      <c r="F148" s="104">
        <f t="shared" ref="F148:F217" si="26">D148-E148</f>
        <v>938695.27</v>
      </c>
    </row>
    <row r="149" spans="1:6" ht="33" customHeight="1" x14ac:dyDescent="0.25">
      <c r="A149" s="93" t="s">
        <v>162</v>
      </c>
      <c r="B149" s="84" t="s">
        <v>140</v>
      </c>
      <c r="C149" s="94" t="s">
        <v>283</v>
      </c>
      <c r="D149" s="104">
        <f t="shared" si="25"/>
        <v>5053358.75</v>
      </c>
      <c r="E149" s="104">
        <f t="shared" si="25"/>
        <v>4114663.48</v>
      </c>
      <c r="F149" s="104">
        <f t="shared" si="26"/>
        <v>938695.27</v>
      </c>
    </row>
    <row r="150" spans="1:6" ht="36.6" customHeight="1" x14ac:dyDescent="0.25">
      <c r="A150" s="93" t="s">
        <v>164</v>
      </c>
      <c r="B150" s="84" t="s">
        <v>140</v>
      </c>
      <c r="C150" s="94" t="s">
        <v>284</v>
      </c>
      <c r="D150" s="104">
        <f t="shared" si="25"/>
        <v>5053358.75</v>
      </c>
      <c r="E150" s="104">
        <f t="shared" si="25"/>
        <v>4114663.48</v>
      </c>
      <c r="F150" s="104">
        <f t="shared" si="26"/>
        <v>938695.27</v>
      </c>
    </row>
    <row r="151" spans="1:6" ht="16.2" customHeight="1" x14ac:dyDescent="0.25">
      <c r="A151" s="93" t="s">
        <v>168</v>
      </c>
      <c r="B151" s="84" t="s">
        <v>140</v>
      </c>
      <c r="C151" s="94" t="s">
        <v>285</v>
      </c>
      <c r="D151" s="104">
        <v>5053358.75</v>
      </c>
      <c r="E151" s="104">
        <v>4114663.48</v>
      </c>
      <c r="F151" s="104">
        <f t="shared" si="26"/>
        <v>938695.27</v>
      </c>
    </row>
    <row r="152" spans="1:6" ht="18.600000000000001" customHeight="1" x14ac:dyDescent="0.25">
      <c r="A152" s="88" t="s">
        <v>286</v>
      </c>
      <c r="B152" s="85" t="s">
        <v>140</v>
      </c>
      <c r="C152" s="89" t="s">
        <v>287</v>
      </c>
      <c r="D152" s="108">
        <f t="shared" ref="D152:E154" si="27">D153</f>
        <v>16659464.970000001</v>
      </c>
      <c r="E152" s="108">
        <f t="shared" si="27"/>
        <v>10408149.23</v>
      </c>
      <c r="F152" s="104">
        <f t="shared" si="26"/>
        <v>6251315.7400000002</v>
      </c>
    </row>
    <row r="153" spans="1:6" ht="34.799999999999997" customHeight="1" x14ac:dyDescent="0.25">
      <c r="A153" s="93" t="s">
        <v>162</v>
      </c>
      <c r="B153" s="84" t="s">
        <v>140</v>
      </c>
      <c r="C153" s="94" t="s">
        <v>288</v>
      </c>
      <c r="D153" s="104">
        <f t="shared" si="27"/>
        <v>16659464.970000001</v>
      </c>
      <c r="E153" s="104">
        <f t="shared" si="27"/>
        <v>10408149.23</v>
      </c>
      <c r="F153" s="104">
        <f t="shared" si="26"/>
        <v>6251315.7400000002</v>
      </c>
    </row>
    <row r="154" spans="1:6" ht="39" customHeight="1" x14ac:dyDescent="0.25">
      <c r="A154" s="93" t="s">
        <v>164</v>
      </c>
      <c r="B154" s="84" t="s">
        <v>140</v>
      </c>
      <c r="C154" s="94" t="s">
        <v>289</v>
      </c>
      <c r="D154" s="104">
        <f t="shared" si="27"/>
        <v>16659464.970000001</v>
      </c>
      <c r="E154" s="104">
        <f t="shared" si="27"/>
        <v>10408149.23</v>
      </c>
      <c r="F154" s="104">
        <f t="shared" si="26"/>
        <v>6251315.7400000002</v>
      </c>
    </row>
    <row r="155" spans="1:6" ht="19.2" customHeight="1" x14ac:dyDescent="0.25">
      <c r="A155" s="93" t="s">
        <v>168</v>
      </c>
      <c r="B155" s="84" t="s">
        <v>140</v>
      </c>
      <c r="C155" s="94" t="s">
        <v>290</v>
      </c>
      <c r="D155" s="104">
        <v>16659464.970000001</v>
      </c>
      <c r="E155" s="166">
        <v>10408149.23</v>
      </c>
      <c r="F155" s="104">
        <f t="shared" si="26"/>
        <v>6251315.7400000002</v>
      </c>
    </row>
    <row r="156" spans="1:6" ht="27.6" customHeight="1" x14ac:dyDescent="0.25">
      <c r="A156" s="88" t="s">
        <v>291</v>
      </c>
      <c r="B156" s="85" t="s">
        <v>140</v>
      </c>
      <c r="C156" s="89" t="s">
        <v>292</v>
      </c>
      <c r="D156" s="108">
        <f>D157+D161+D164</f>
        <v>16592015.15</v>
      </c>
      <c r="E156" s="108">
        <f>E157+E161+E164</f>
        <v>8267058.75</v>
      </c>
      <c r="F156" s="104">
        <f t="shared" si="26"/>
        <v>8324956.4000000004</v>
      </c>
    </row>
    <row r="157" spans="1:6" ht="40.200000000000003" customHeight="1" x14ac:dyDescent="0.25">
      <c r="A157" s="93" t="s">
        <v>162</v>
      </c>
      <c r="B157" s="84" t="s">
        <v>140</v>
      </c>
      <c r="C157" s="94" t="s">
        <v>293</v>
      </c>
      <c r="D157" s="104">
        <f>D158</f>
        <v>3401000</v>
      </c>
      <c r="E157" s="104">
        <f>E158</f>
        <v>49513.599999999999</v>
      </c>
      <c r="F157" s="104">
        <f t="shared" si="26"/>
        <v>3351486.4</v>
      </c>
    </row>
    <row r="158" spans="1:6" ht="36.6" customHeight="1" x14ac:dyDescent="0.25">
      <c r="A158" s="93" t="s">
        <v>164</v>
      </c>
      <c r="B158" s="84" t="s">
        <v>140</v>
      </c>
      <c r="C158" s="94" t="s">
        <v>294</v>
      </c>
      <c r="D158" s="104">
        <f>D159+D160</f>
        <v>3401000</v>
      </c>
      <c r="E158" s="104">
        <f>E160</f>
        <v>49513.599999999999</v>
      </c>
      <c r="F158" s="104">
        <f t="shared" si="26"/>
        <v>3351486.4</v>
      </c>
    </row>
    <row r="159" spans="1:6" ht="27" hidden="1" customHeight="1" x14ac:dyDescent="0.25">
      <c r="A159" s="93" t="s">
        <v>168</v>
      </c>
      <c r="B159" s="84" t="s">
        <v>140</v>
      </c>
      <c r="C159" s="94" t="s">
        <v>624</v>
      </c>
      <c r="D159" s="104">
        <v>0</v>
      </c>
      <c r="E159" s="104">
        <v>0</v>
      </c>
      <c r="F159" s="104">
        <f t="shared" si="26"/>
        <v>0</v>
      </c>
    </row>
    <row r="160" spans="1:6" ht="60" customHeight="1" x14ac:dyDescent="0.25">
      <c r="A160" s="93" t="s">
        <v>261</v>
      </c>
      <c r="B160" s="84" t="s">
        <v>140</v>
      </c>
      <c r="C160" s="94" t="s">
        <v>295</v>
      </c>
      <c r="D160" s="104">
        <v>3401000</v>
      </c>
      <c r="E160" s="104">
        <v>49513.599999999999</v>
      </c>
      <c r="F160" s="104">
        <f t="shared" si="26"/>
        <v>3351486.4</v>
      </c>
    </row>
    <row r="161" spans="1:6" ht="39" customHeight="1" x14ac:dyDescent="0.25">
      <c r="A161" s="93" t="s">
        <v>263</v>
      </c>
      <c r="B161" s="84" t="s">
        <v>140</v>
      </c>
      <c r="C161" s="94" t="s">
        <v>296</v>
      </c>
      <c r="D161" s="104">
        <f>D162</f>
        <v>75000</v>
      </c>
      <c r="E161" s="166">
        <f>E162</f>
        <v>31746</v>
      </c>
      <c r="F161" s="104">
        <f t="shared" si="26"/>
        <v>43254</v>
      </c>
    </row>
    <row r="162" spans="1:6" ht="20.399999999999999" customHeight="1" x14ac:dyDescent="0.25">
      <c r="A162" s="93" t="s">
        <v>265</v>
      </c>
      <c r="B162" s="84" t="s">
        <v>140</v>
      </c>
      <c r="C162" s="94" t="s">
        <v>297</v>
      </c>
      <c r="D162" s="104">
        <f>D163</f>
        <v>75000</v>
      </c>
      <c r="E162" s="166">
        <f>E163</f>
        <v>31746</v>
      </c>
      <c r="F162" s="104">
        <f t="shared" si="26"/>
        <v>43254</v>
      </c>
    </row>
    <row r="163" spans="1:6" ht="25.2" customHeight="1" x14ac:dyDescent="0.25">
      <c r="A163" s="93" t="s">
        <v>267</v>
      </c>
      <c r="B163" s="84" t="s">
        <v>140</v>
      </c>
      <c r="C163" s="94" t="s">
        <v>298</v>
      </c>
      <c r="D163" s="104">
        <v>75000</v>
      </c>
      <c r="E163" s="166">
        <v>31746</v>
      </c>
      <c r="F163" s="104">
        <f t="shared" si="26"/>
        <v>43254</v>
      </c>
    </row>
    <row r="164" spans="1:6" ht="19.8" customHeight="1" x14ac:dyDescent="0.25">
      <c r="A164" s="93" t="s">
        <v>170</v>
      </c>
      <c r="B164" s="84" t="s">
        <v>140</v>
      </c>
      <c r="C164" s="94" t="s">
        <v>299</v>
      </c>
      <c r="D164" s="104">
        <f>D165</f>
        <v>13116015.15</v>
      </c>
      <c r="E164" s="104">
        <f>E165</f>
        <v>8185799.1500000004</v>
      </c>
      <c r="F164" s="104">
        <f t="shared" si="26"/>
        <v>4930216</v>
      </c>
    </row>
    <row r="165" spans="1:6" ht="60.6" customHeight="1" x14ac:dyDescent="0.25">
      <c r="A165" s="93" t="s">
        <v>270</v>
      </c>
      <c r="B165" s="84" t="s">
        <v>140</v>
      </c>
      <c r="C165" s="94" t="s">
        <v>300</v>
      </c>
      <c r="D165" s="104">
        <f>D166</f>
        <v>13116015.15</v>
      </c>
      <c r="E165" s="104">
        <f>E166</f>
        <v>8185799.1500000004</v>
      </c>
      <c r="F165" s="104">
        <f t="shared" si="26"/>
        <v>4930216</v>
      </c>
    </row>
    <row r="166" spans="1:6" ht="55.8" customHeight="1" x14ac:dyDescent="0.25">
      <c r="A166" s="93" t="s">
        <v>272</v>
      </c>
      <c r="B166" s="84" t="s">
        <v>140</v>
      </c>
      <c r="C166" s="94" t="s">
        <v>301</v>
      </c>
      <c r="D166" s="104">
        <v>13116015.15</v>
      </c>
      <c r="E166" s="166">
        <v>8185799.1500000004</v>
      </c>
      <c r="F166" s="104">
        <f t="shared" si="26"/>
        <v>4930216</v>
      </c>
    </row>
    <row r="167" spans="1:6" ht="25.8" customHeight="1" x14ac:dyDescent="0.25">
      <c r="A167" s="88" t="s">
        <v>302</v>
      </c>
      <c r="B167" s="85" t="s">
        <v>140</v>
      </c>
      <c r="C167" s="89" t="s">
        <v>303</v>
      </c>
      <c r="D167" s="108">
        <f>D178+D182+D189+D196</f>
        <v>111550419.19</v>
      </c>
      <c r="E167" s="108">
        <f>E178+E182+E189+E196</f>
        <v>82981314.5</v>
      </c>
      <c r="F167" s="104">
        <f t="shared" si="26"/>
        <v>28569104.689999998</v>
      </c>
    </row>
    <row r="168" spans="1:6" ht="42" customHeight="1" x14ac:dyDescent="0.25">
      <c r="A168" s="93" t="s">
        <v>162</v>
      </c>
      <c r="B168" s="84" t="s">
        <v>140</v>
      </c>
      <c r="C168" s="94" t="s">
        <v>304</v>
      </c>
      <c r="D168" s="104">
        <f>D179+D183+D190</f>
        <v>76750298.079999998</v>
      </c>
      <c r="E168" s="104">
        <f t="shared" ref="E168" si="28">E179+E183+E190</f>
        <v>57746208.030000001</v>
      </c>
      <c r="F168" s="104">
        <f t="shared" si="26"/>
        <v>19004090.049999997</v>
      </c>
    </row>
    <row r="169" spans="1:6" ht="39.6" customHeight="1" x14ac:dyDescent="0.25">
      <c r="A169" s="93" t="s">
        <v>164</v>
      </c>
      <c r="B169" s="84" t="s">
        <v>140</v>
      </c>
      <c r="C169" s="94" t="s">
        <v>305</v>
      </c>
      <c r="D169" s="104">
        <f>D180+D184+D191</f>
        <v>76750298.079999998</v>
      </c>
      <c r="E169" s="104">
        <f>E180+E184+E191</f>
        <v>57746208.030000001</v>
      </c>
      <c r="F169" s="104">
        <f t="shared" si="26"/>
        <v>19004090.049999997</v>
      </c>
    </row>
    <row r="170" spans="1:6" ht="13.2" x14ac:dyDescent="0.25">
      <c r="A170" s="93" t="s">
        <v>168</v>
      </c>
      <c r="B170" s="84" t="s">
        <v>140</v>
      </c>
      <c r="C170" s="94" t="s">
        <v>306</v>
      </c>
      <c r="D170" s="104">
        <f>D181+D185+D192</f>
        <v>76750298.079999998</v>
      </c>
      <c r="E170" s="104">
        <f>E181+E185+E192</f>
        <v>57746208.030000001</v>
      </c>
      <c r="F170" s="104">
        <f t="shared" si="26"/>
        <v>19004090.049999997</v>
      </c>
    </row>
    <row r="171" spans="1:6" ht="37.200000000000003" customHeight="1" x14ac:dyDescent="0.25">
      <c r="A171" s="93" t="s">
        <v>307</v>
      </c>
      <c r="B171" s="84" t="s">
        <v>140</v>
      </c>
      <c r="C171" s="94" t="s">
        <v>308</v>
      </c>
      <c r="D171" s="104">
        <f>D186</f>
        <v>531355.16</v>
      </c>
      <c r="E171" s="104">
        <f>E186</f>
        <v>20613.73</v>
      </c>
      <c r="F171" s="104">
        <f t="shared" si="26"/>
        <v>510741.43000000005</v>
      </c>
    </row>
    <row r="172" spans="1:6" ht="13.2" x14ac:dyDescent="0.25">
      <c r="A172" s="93" t="s">
        <v>309</v>
      </c>
      <c r="B172" s="84" t="s">
        <v>140</v>
      </c>
      <c r="C172" s="94" t="s">
        <v>310</v>
      </c>
      <c r="D172" s="104">
        <f>D173</f>
        <v>531355.16</v>
      </c>
      <c r="E172" s="104">
        <f>E173</f>
        <v>20613.73</v>
      </c>
      <c r="F172" s="104">
        <f t="shared" si="26"/>
        <v>510741.43000000005</v>
      </c>
    </row>
    <row r="173" spans="1:6" ht="49.2" customHeight="1" x14ac:dyDescent="0.25">
      <c r="A173" s="93" t="s">
        <v>311</v>
      </c>
      <c r="B173" s="84" t="s">
        <v>140</v>
      </c>
      <c r="C173" s="94" t="s">
        <v>312</v>
      </c>
      <c r="D173" s="104">
        <f>D188</f>
        <v>531355.16</v>
      </c>
      <c r="E173" s="104">
        <f>E188</f>
        <v>20613.73</v>
      </c>
      <c r="F173" s="104">
        <f t="shared" si="26"/>
        <v>510741.43000000005</v>
      </c>
    </row>
    <row r="174" spans="1:6" ht="40.200000000000003" customHeight="1" x14ac:dyDescent="0.25">
      <c r="A174" s="93" t="s">
        <v>263</v>
      </c>
      <c r="B174" s="84" t="s">
        <v>140</v>
      </c>
      <c r="C174" s="94" t="s">
        <v>313</v>
      </c>
      <c r="D174" s="104">
        <f>D175</f>
        <v>34268765.949999996</v>
      </c>
      <c r="E174" s="104">
        <f t="shared" ref="E174" si="29">E175</f>
        <v>25214492.739999998</v>
      </c>
      <c r="F174" s="104">
        <f t="shared" si="26"/>
        <v>9054273.2099999972</v>
      </c>
    </row>
    <row r="175" spans="1:6" ht="18.600000000000001" customHeight="1" x14ac:dyDescent="0.25">
      <c r="A175" s="93" t="s">
        <v>265</v>
      </c>
      <c r="B175" s="84" t="s">
        <v>140</v>
      </c>
      <c r="C175" s="94" t="s">
        <v>314</v>
      </c>
      <c r="D175" s="104">
        <f>D176+D177</f>
        <v>34268765.949999996</v>
      </c>
      <c r="E175" s="104">
        <f t="shared" ref="E175" si="30">E176+E177</f>
        <v>25214492.739999998</v>
      </c>
      <c r="F175" s="104">
        <f t="shared" si="26"/>
        <v>9054273.2099999972</v>
      </c>
    </row>
    <row r="176" spans="1:6" ht="55.8" customHeight="1" x14ac:dyDescent="0.25">
      <c r="A176" s="93" t="s">
        <v>315</v>
      </c>
      <c r="B176" s="84" t="s">
        <v>140</v>
      </c>
      <c r="C176" s="94" t="s">
        <v>316</v>
      </c>
      <c r="D176" s="104">
        <f>D199</f>
        <v>31082039.379999999</v>
      </c>
      <c r="E176" s="104">
        <f t="shared" ref="E176" si="31">E199</f>
        <v>23566227.329999998</v>
      </c>
      <c r="F176" s="104">
        <f t="shared" si="26"/>
        <v>7515812.0500000007</v>
      </c>
    </row>
    <row r="177" spans="1:6" ht="31.2" customHeight="1" x14ac:dyDescent="0.25">
      <c r="A177" s="93" t="s">
        <v>267</v>
      </c>
      <c r="B177" s="84" t="s">
        <v>140</v>
      </c>
      <c r="C177" s="94" t="s">
        <v>317</v>
      </c>
      <c r="D177" s="104">
        <f>D200+D195</f>
        <v>3186726.57</v>
      </c>
      <c r="E177" s="104">
        <f>E200+E195</f>
        <v>1648265.41</v>
      </c>
      <c r="F177" s="104">
        <f t="shared" si="26"/>
        <v>1538461.16</v>
      </c>
    </row>
    <row r="178" spans="1:6" ht="21" customHeight="1" x14ac:dyDescent="0.25">
      <c r="A178" s="88" t="s">
        <v>318</v>
      </c>
      <c r="B178" s="85" t="s">
        <v>140</v>
      </c>
      <c r="C178" s="89" t="s">
        <v>319</v>
      </c>
      <c r="D178" s="108">
        <f t="shared" ref="D178:E180" si="32">D179</f>
        <v>3360941.09</v>
      </c>
      <c r="E178" s="108">
        <f t="shared" si="32"/>
        <v>1244880.52</v>
      </c>
      <c r="F178" s="104">
        <f t="shared" si="26"/>
        <v>2116060.5699999998</v>
      </c>
    </row>
    <row r="179" spans="1:6" ht="39.75" customHeight="1" x14ac:dyDescent="0.25">
      <c r="A179" s="93" t="s">
        <v>162</v>
      </c>
      <c r="B179" s="84" t="s">
        <v>140</v>
      </c>
      <c r="C179" s="94" t="s">
        <v>320</v>
      </c>
      <c r="D179" s="104">
        <f t="shared" si="32"/>
        <v>3360941.09</v>
      </c>
      <c r="E179" s="104">
        <f t="shared" si="32"/>
        <v>1244880.52</v>
      </c>
      <c r="F179" s="104">
        <f t="shared" si="26"/>
        <v>2116060.5699999998</v>
      </c>
    </row>
    <row r="180" spans="1:6" ht="37.5" customHeight="1" x14ac:dyDescent="0.25">
      <c r="A180" s="93" t="s">
        <v>164</v>
      </c>
      <c r="B180" s="84" t="s">
        <v>140</v>
      </c>
      <c r="C180" s="94" t="s">
        <v>321</v>
      </c>
      <c r="D180" s="104">
        <f t="shared" si="32"/>
        <v>3360941.09</v>
      </c>
      <c r="E180" s="104">
        <f t="shared" si="32"/>
        <v>1244880.52</v>
      </c>
      <c r="F180" s="104">
        <f t="shared" si="26"/>
        <v>2116060.5699999998</v>
      </c>
    </row>
    <row r="181" spans="1:6" ht="21.6" customHeight="1" x14ac:dyDescent="0.25">
      <c r="A181" s="93" t="s">
        <v>168</v>
      </c>
      <c r="B181" s="84" t="s">
        <v>140</v>
      </c>
      <c r="C181" s="94" t="s">
        <v>322</v>
      </c>
      <c r="D181" s="104">
        <v>3360941.09</v>
      </c>
      <c r="E181" s="104">
        <v>1244880.52</v>
      </c>
      <c r="F181" s="104">
        <f t="shared" si="26"/>
        <v>2116060.5699999998</v>
      </c>
    </row>
    <row r="182" spans="1:6" ht="19.95" customHeight="1" x14ac:dyDescent="0.25">
      <c r="A182" s="88" t="s">
        <v>323</v>
      </c>
      <c r="B182" s="85" t="s">
        <v>140</v>
      </c>
      <c r="C182" s="89" t="s">
        <v>324</v>
      </c>
      <c r="D182" s="108">
        <f>D183+D186</f>
        <v>9779086.0299999993</v>
      </c>
      <c r="E182" s="108">
        <f>E183+E186</f>
        <v>8433824.4000000004</v>
      </c>
      <c r="F182" s="104">
        <f t="shared" si="26"/>
        <v>1345261.629999999</v>
      </c>
    </row>
    <row r="183" spans="1:6" ht="39.6" customHeight="1" x14ac:dyDescent="0.25">
      <c r="A183" s="93" t="s">
        <v>162</v>
      </c>
      <c r="B183" s="84" t="s">
        <v>140</v>
      </c>
      <c r="C183" s="94" t="s">
        <v>325</v>
      </c>
      <c r="D183" s="104">
        <f>D184</f>
        <v>9247730.8699999992</v>
      </c>
      <c r="E183" s="104">
        <f>E184</f>
        <v>8413210.6699999999</v>
      </c>
      <c r="F183" s="104">
        <f t="shared" si="26"/>
        <v>834520.19999999925</v>
      </c>
    </row>
    <row r="184" spans="1:6" ht="38.4" customHeight="1" x14ac:dyDescent="0.25">
      <c r="A184" s="93" t="s">
        <v>164</v>
      </c>
      <c r="B184" s="84" t="s">
        <v>140</v>
      </c>
      <c r="C184" s="94" t="s">
        <v>326</v>
      </c>
      <c r="D184" s="104">
        <f>D185</f>
        <v>9247730.8699999992</v>
      </c>
      <c r="E184" s="104">
        <f>E185</f>
        <v>8413210.6699999999</v>
      </c>
      <c r="F184" s="104">
        <f t="shared" si="26"/>
        <v>834520.19999999925</v>
      </c>
    </row>
    <row r="185" spans="1:6" ht="22.2" customHeight="1" x14ac:dyDescent="0.25">
      <c r="A185" s="93" t="s">
        <v>168</v>
      </c>
      <c r="B185" s="84" t="s">
        <v>140</v>
      </c>
      <c r="C185" s="94" t="s">
        <v>327</v>
      </c>
      <c r="D185" s="104">
        <v>9247730.8699999992</v>
      </c>
      <c r="E185" s="104">
        <v>8413210.6699999999</v>
      </c>
      <c r="F185" s="104">
        <f t="shared" si="26"/>
        <v>834520.19999999925</v>
      </c>
    </row>
    <row r="186" spans="1:6" ht="39" customHeight="1" x14ac:dyDescent="0.25">
      <c r="A186" s="93" t="s">
        <v>307</v>
      </c>
      <c r="B186" s="84" t="s">
        <v>140</v>
      </c>
      <c r="C186" s="94" t="s">
        <v>328</v>
      </c>
      <c r="D186" s="104">
        <f>D187</f>
        <v>531355.16</v>
      </c>
      <c r="E186" s="104">
        <f>E187</f>
        <v>20613.73</v>
      </c>
      <c r="F186" s="104">
        <f t="shared" si="26"/>
        <v>510741.43000000005</v>
      </c>
    </row>
    <row r="187" spans="1:6" ht="21" customHeight="1" x14ac:dyDescent="0.25">
      <c r="A187" s="93" t="s">
        <v>309</v>
      </c>
      <c r="B187" s="84" t="s">
        <v>140</v>
      </c>
      <c r="C187" s="94" t="s">
        <v>329</v>
      </c>
      <c r="D187" s="104">
        <f>D188</f>
        <v>531355.16</v>
      </c>
      <c r="E187" s="104">
        <f>E188</f>
        <v>20613.73</v>
      </c>
      <c r="F187" s="104">
        <f t="shared" si="26"/>
        <v>510741.43000000005</v>
      </c>
    </row>
    <row r="188" spans="1:6" ht="43.8" customHeight="1" x14ac:dyDescent="0.25">
      <c r="A188" s="93" t="s">
        <v>311</v>
      </c>
      <c r="B188" s="84" t="s">
        <v>140</v>
      </c>
      <c r="C188" s="94" t="s">
        <v>330</v>
      </c>
      <c r="D188" s="104">
        <v>531355.16</v>
      </c>
      <c r="E188" s="104">
        <v>20613.73</v>
      </c>
      <c r="F188" s="104">
        <f t="shared" si="26"/>
        <v>510741.43000000005</v>
      </c>
    </row>
    <row r="189" spans="1:6" ht="21.6" customHeight="1" x14ac:dyDescent="0.25">
      <c r="A189" s="88" t="s">
        <v>331</v>
      </c>
      <c r="B189" s="85" t="s">
        <v>140</v>
      </c>
      <c r="C189" s="89" t="s">
        <v>332</v>
      </c>
      <c r="D189" s="108">
        <f>D190+D193</f>
        <v>64301626.119999997</v>
      </c>
      <c r="E189" s="108">
        <f>E190+E193</f>
        <v>48248116.840000004</v>
      </c>
      <c r="F189" s="104">
        <f t="shared" si="26"/>
        <v>16053509.279999994</v>
      </c>
    </row>
    <row r="190" spans="1:6" ht="39" customHeight="1" x14ac:dyDescent="0.25">
      <c r="A190" s="93" t="s">
        <v>162</v>
      </c>
      <c r="B190" s="84" t="s">
        <v>140</v>
      </c>
      <c r="C190" s="94" t="s">
        <v>333</v>
      </c>
      <c r="D190" s="104">
        <f>D191</f>
        <v>64141626.119999997</v>
      </c>
      <c r="E190" s="104">
        <f>E191</f>
        <v>48088116.840000004</v>
      </c>
      <c r="F190" s="104">
        <f t="shared" si="26"/>
        <v>16053509.279999994</v>
      </c>
    </row>
    <row r="191" spans="1:6" ht="43.95" customHeight="1" x14ac:dyDescent="0.25">
      <c r="A191" s="93" t="s">
        <v>164</v>
      </c>
      <c r="B191" s="84" t="s">
        <v>140</v>
      </c>
      <c r="C191" s="94" t="s">
        <v>334</v>
      </c>
      <c r="D191" s="104">
        <f>D192</f>
        <v>64141626.119999997</v>
      </c>
      <c r="E191" s="104">
        <f>E192</f>
        <v>48088116.840000004</v>
      </c>
      <c r="F191" s="104">
        <f t="shared" si="26"/>
        <v>16053509.279999994</v>
      </c>
    </row>
    <row r="192" spans="1:6" ht="21" customHeight="1" x14ac:dyDescent="0.25">
      <c r="A192" s="93" t="s">
        <v>168</v>
      </c>
      <c r="B192" s="84" t="s">
        <v>140</v>
      </c>
      <c r="C192" s="132" t="s">
        <v>335</v>
      </c>
      <c r="D192" s="171">
        <v>64141626.119999997</v>
      </c>
      <c r="E192" s="171">
        <v>48088116.840000004</v>
      </c>
      <c r="F192" s="172">
        <f t="shared" si="26"/>
        <v>16053509.279999994</v>
      </c>
    </row>
    <row r="193" spans="1:6" ht="40.200000000000003" customHeight="1" x14ac:dyDescent="0.25">
      <c r="A193" s="93" t="s">
        <v>263</v>
      </c>
      <c r="B193" s="84" t="s">
        <v>140</v>
      </c>
      <c r="C193" s="94" t="s">
        <v>828</v>
      </c>
      <c r="D193" s="173">
        <f>D194</f>
        <v>160000</v>
      </c>
      <c r="E193" s="173">
        <f>E194</f>
        <v>160000</v>
      </c>
      <c r="F193" s="104"/>
    </row>
    <row r="194" spans="1:6" ht="21" customHeight="1" x14ac:dyDescent="0.25">
      <c r="A194" s="93" t="s">
        <v>265</v>
      </c>
      <c r="B194" s="84" t="s">
        <v>140</v>
      </c>
      <c r="C194" s="94" t="s">
        <v>829</v>
      </c>
      <c r="D194" s="173">
        <f>D195</f>
        <v>160000</v>
      </c>
      <c r="E194" s="173">
        <f>E195</f>
        <v>160000</v>
      </c>
      <c r="F194" s="104"/>
    </row>
    <row r="195" spans="1:6" ht="31.8" customHeight="1" x14ac:dyDescent="0.25">
      <c r="A195" s="93" t="s">
        <v>267</v>
      </c>
      <c r="B195" s="84" t="s">
        <v>140</v>
      </c>
      <c r="C195" s="94" t="s">
        <v>830</v>
      </c>
      <c r="D195" s="173">
        <v>160000</v>
      </c>
      <c r="E195" s="173">
        <v>160000</v>
      </c>
      <c r="F195" s="104"/>
    </row>
    <row r="196" spans="1:6" ht="27.6" customHeight="1" x14ac:dyDescent="0.25">
      <c r="A196" s="88" t="s">
        <v>336</v>
      </c>
      <c r="B196" s="85" t="s">
        <v>140</v>
      </c>
      <c r="C196" s="89" t="s">
        <v>337</v>
      </c>
      <c r="D196" s="108">
        <f>D197</f>
        <v>34108765.949999996</v>
      </c>
      <c r="E196" s="108">
        <f>E197</f>
        <v>25054492.739999998</v>
      </c>
      <c r="F196" s="104">
        <f t="shared" si="26"/>
        <v>9054273.2099999972</v>
      </c>
    </row>
    <row r="197" spans="1:6" ht="40.200000000000003" customHeight="1" x14ac:dyDescent="0.25">
      <c r="A197" s="93" t="s">
        <v>263</v>
      </c>
      <c r="B197" s="84" t="s">
        <v>140</v>
      </c>
      <c r="C197" s="94" t="s">
        <v>338</v>
      </c>
      <c r="D197" s="104">
        <f>D198</f>
        <v>34108765.949999996</v>
      </c>
      <c r="E197" s="104">
        <f>E198</f>
        <v>25054492.739999998</v>
      </c>
      <c r="F197" s="104">
        <f t="shared" si="26"/>
        <v>9054273.2099999972</v>
      </c>
    </row>
    <row r="198" spans="1:6" ht="23.4" customHeight="1" x14ac:dyDescent="0.25">
      <c r="A198" s="93" t="s">
        <v>265</v>
      </c>
      <c r="B198" s="84" t="s">
        <v>140</v>
      </c>
      <c r="C198" s="94" t="s">
        <v>339</v>
      </c>
      <c r="D198" s="104">
        <f>D199+D200</f>
        <v>34108765.949999996</v>
      </c>
      <c r="E198" s="104">
        <f>E199+E200</f>
        <v>25054492.739999998</v>
      </c>
      <c r="F198" s="104">
        <f t="shared" si="26"/>
        <v>9054273.2099999972</v>
      </c>
    </row>
    <row r="199" spans="1:6" ht="57.6" customHeight="1" x14ac:dyDescent="0.25">
      <c r="A199" s="93" t="s">
        <v>315</v>
      </c>
      <c r="B199" s="84" t="s">
        <v>140</v>
      </c>
      <c r="C199" s="94" t="s">
        <v>340</v>
      </c>
      <c r="D199" s="104">
        <v>31082039.379999999</v>
      </c>
      <c r="E199" s="166">
        <v>23566227.329999998</v>
      </c>
      <c r="F199" s="104">
        <f t="shared" si="26"/>
        <v>7515812.0500000007</v>
      </c>
    </row>
    <row r="200" spans="1:6" ht="34.200000000000003" customHeight="1" x14ac:dyDescent="0.25">
      <c r="A200" s="93" t="s">
        <v>267</v>
      </c>
      <c r="B200" s="84" t="s">
        <v>140</v>
      </c>
      <c r="C200" s="94" t="s">
        <v>341</v>
      </c>
      <c r="D200" s="104">
        <v>3026726.57</v>
      </c>
      <c r="E200" s="166">
        <v>1488265.41</v>
      </c>
      <c r="F200" s="104">
        <f t="shared" si="26"/>
        <v>1538461.16</v>
      </c>
    </row>
    <row r="201" spans="1:6" ht="13.2" x14ac:dyDescent="0.25">
      <c r="A201" s="88" t="s">
        <v>342</v>
      </c>
      <c r="B201" s="85" t="s">
        <v>140</v>
      </c>
      <c r="C201" s="89" t="s">
        <v>343</v>
      </c>
      <c r="D201" s="108">
        <f>D225+D230+D235+D240+D244</f>
        <v>514432889.72000003</v>
      </c>
      <c r="E201" s="108">
        <f>E225+E230+E235+E240+E244</f>
        <v>387484071.88</v>
      </c>
      <c r="F201" s="104">
        <f t="shared" si="26"/>
        <v>126948817.84000003</v>
      </c>
    </row>
    <row r="202" spans="1:6" ht="69" customHeight="1" x14ac:dyDescent="0.25">
      <c r="A202" s="93" t="s">
        <v>144</v>
      </c>
      <c r="B202" s="84" t="s">
        <v>140</v>
      </c>
      <c r="C202" s="94" t="s">
        <v>344</v>
      </c>
      <c r="D202" s="104">
        <f>D245</f>
        <v>6354693.6099999994</v>
      </c>
      <c r="E202" s="104">
        <f t="shared" ref="E202" si="33">E245</f>
        <v>5224302.29</v>
      </c>
      <c r="F202" s="104">
        <f t="shared" si="26"/>
        <v>1130391.3199999994</v>
      </c>
    </row>
    <row r="203" spans="1:6" ht="25.8" customHeight="1" x14ac:dyDescent="0.25">
      <c r="A203" s="93" t="s">
        <v>154</v>
      </c>
      <c r="B203" s="84" t="s">
        <v>140</v>
      </c>
      <c r="C203" s="94" t="s">
        <v>345</v>
      </c>
      <c r="D203" s="104">
        <f>D204+D205+D206+D207</f>
        <v>6354693.6099999994</v>
      </c>
      <c r="E203" s="104">
        <f t="shared" ref="E203" si="34">E204+E205+E206+E207</f>
        <v>5224302.29</v>
      </c>
      <c r="F203" s="104">
        <f t="shared" si="26"/>
        <v>1130391.3199999994</v>
      </c>
    </row>
    <row r="204" spans="1:6" ht="28.95" customHeight="1" x14ac:dyDescent="0.25">
      <c r="A204" s="93" t="s">
        <v>156</v>
      </c>
      <c r="B204" s="84" t="s">
        <v>140</v>
      </c>
      <c r="C204" s="94" t="s">
        <v>346</v>
      </c>
      <c r="D204" s="104">
        <f>D247</f>
        <v>4742880.68</v>
      </c>
      <c r="E204" s="104">
        <f t="shared" ref="E204" si="35">E247</f>
        <v>3782468.78</v>
      </c>
      <c r="F204" s="104">
        <f t="shared" si="26"/>
        <v>960411.89999999991</v>
      </c>
    </row>
    <row r="205" spans="1:6" ht="39.6" customHeight="1" x14ac:dyDescent="0.25">
      <c r="A205" s="93" t="s">
        <v>158</v>
      </c>
      <c r="B205" s="84" t="s">
        <v>140</v>
      </c>
      <c r="C205" s="94" t="s">
        <v>347</v>
      </c>
      <c r="D205" s="104">
        <f>D248</f>
        <v>64432.2</v>
      </c>
      <c r="E205" s="104">
        <f t="shared" ref="E205" si="36">E248</f>
        <v>62510.2</v>
      </c>
      <c r="F205" s="104">
        <f t="shared" si="26"/>
        <v>1922</v>
      </c>
    </row>
    <row r="206" spans="1:6" ht="63.6" customHeight="1" x14ac:dyDescent="0.25">
      <c r="A206" s="93" t="s">
        <v>237</v>
      </c>
      <c r="B206" s="84" t="s">
        <v>140</v>
      </c>
      <c r="C206" s="94" t="s">
        <v>348</v>
      </c>
      <c r="D206" s="104">
        <f>D249</f>
        <v>5000</v>
      </c>
      <c r="E206" s="104">
        <f t="shared" ref="E206" si="37">E249</f>
        <v>0</v>
      </c>
      <c r="F206" s="104">
        <f t="shared" si="26"/>
        <v>5000</v>
      </c>
    </row>
    <row r="207" spans="1:6" ht="51.6" customHeight="1" x14ac:dyDescent="0.25">
      <c r="A207" s="93" t="s">
        <v>160</v>
      </c>
      <c r="B207" s="84" t="s">
        <v>140</v>
      </c>
      <c r="C207" s="94" t="s">
        <v>349</v>
      </c>
      <c r="D207" s="104">
        <f>D250</f>
        <v>1542380.73</v>
      </c>
      <c r="E207" s="104">
        <f t="shared" ref="E207" si="38">E250</f>
        <v>1379323.31</v>
      </c>
      <c r="F207" s="104">
        <f t="shared" si="26"/>
        <v>163057.41999999993</v>
      </c>
    </row>
    <row r="208" spans="1:6" ht="40.950000000000003" customHeight="1" x14ac:dyDescent="0.25">
      <c r="A208" s="93" t="s">
        <v>162</v>
      </c>
      <c r="B208" s="84" t="s">
        <v>140</v>
      </c>
      <c r="C208" s="94" t="s">
        <v>350</v>
      </c>
      <c r="D208" s="104">
        <f>D209</f>
        <v>108221</v>
      </c>
      <c r="E208" s="104">
        <f t="shared" ref="E208" si="39">E209</f>
        <v>66561.37</v>
      </c>
      <c r="F208" s="104">
        <f t="shared" si="26"/>
        <v>41659.630000000005</v>
      </c>
    </row>
    <row r="209" spans="1:6" ht="37.950000000000003" customHeight="1" x14ac:dyDescent="0.25">
      <c r="A209" s="93" t="s">
        <v>164</v>
      </c>
      <c r="B209" s="84" t="s">
        <v>140</v>
      </c>
      <c r="C209" s="94" t="s">
        <v>351</v>
      </c>
      <c r="D209" s="104">
        <f>D210+D211</f>
        <v>108221</v>
      </c>
      <c r="E209" s="104">
        <f>E210+E211</f>
        <v>66561.37</v>
      </c>
      <c r="F209" s="104">
        <f t="shared" si="26"/>
        <v>41659.630000000005</v>
      </c>
    </row>
    <row r="210" spans="1:6" ht="42" customHeight="1" x14ac:dyDescent="0.25">
      <c r="A210" s="93" t="s">
        <v>166</v>
      </c>
      <c r="B210" s="84" t="s">
        <v>140</v>
      </c>
      <c r="C210" s="94" t="s">
        <v>352</v>
      </c>
      <c r="D210" s="104">
        <f>D253</f>
        <v>68960</v>
      </c>
      <c r="E210" s="104">
        <f t="shared" ref="E210" si="40">E253</f>
        <v>45198.89</v>
      </c>
      <c r="F210" s="104">
        <f t="shared" si="26"/>
        <v>23761.11</v>
      </c>
    </row>
    <row r="211" spans="1:6" ht="19.2" customHeight="1" x14ac:dyDescent="0.25">
      <c r="A211" s="93" t="s">
        <v>168</v>
      </c>
      <c r="B211" s="84" t="s">
        <v>140</v>
      </c>
      <c r="C211" s="94" t="s">
        <v>353</v>
      </c>
      <c r="D211" s="104">
        <f>+D254</f>
        <v>39261</v>
      </c>
      <c r="E211" s="104">
        <f>+E254</f>
        <v>21362.48</v>
      </c>
      <c r="F211" s="104">
        <f t="shared" si="26"/>
        <v>17898.52</v>
      </c>
    </row>
    <row r="212" spans="1:6" ht="41.4" customHeight="1" x14ac:dyDescent="0.25">
      <c r="A212" s="93" t="s">
        <v>307</v>
      </c>
      <c r="B212" s="84" t="s">
        <v>140</v>
      </c>
      <c r="C212" s="94" t="s">
        <v>835</v>
      </c>
      <c r="D212" s="104">
        <f>D213</f>
        <v>148991364.41</v>
      </c>
      <c r="E212" s="104">
        <f>E213</f>
        <v>106543319.97</v>
      </c>
      <c r="F212" s="104"/>
    </row>
    <row r="213" spans="1:6" ht="19.2" customHeight="1" x14ac:dyDescent="0.25">
      <c r="A213" s="93" t="s">
        <v>309</v>
      </c>
      <c r="B213" s="84" t="s">
        <v>140</v>
      </c>
      <c r="C213" s="94" t="s">
        <v>836</v>
      </c>
      <c r="D213" s="104">
        <f>D214</f>
        <v>148991364.41</v>
      </c>
      <c r="E213" s="104">
        <f>E214</f>
        <v>106543319.97</v>
      </c>
      <c r="F213" s="104"/>
    </row>
    <row r="214" spans="1:6" ht="46.2" customHeight="1" x14ac:dyDescent="0.25">
      <c r="A214" s="93" t="s">
        <v>311</v>
      </c>
      <c r="B214" s="84" t="s">
        <v>140</v>
      </c>
      <c r="C214" s="94" t="s">
        <v>837</v>
      </c>
      <c r="D214" s="104">
        <f>D257</f>
        <v>148991364.41</v>
      </c>
      <c r="E214" s="104">
        <f>E257</f>
        <v>106543319.97</v>
      </c>
      <c r="F214" s="104"/>
    </row>
    <row r="215" spans="1:6" ht="40.799999999999997" customHeight="1" x14ac:dyDescent="0.25">
      <c r="A215" s="93" t="s">
        <v>263</v>
      </c>
      <c r="B215" s="84" t="s">
        <v>140</v>
      </c>
      <c r="C215" s="94" t="s">
        <v>354</v>
      </c>
      <c r="D215" s="104">
        <f>D226+D231+D236+D241+D258</f>
        <v>358973693.62</v>
      </c>
      <c r="E215" s="104">
        <f>E226+E231+E236+E241+E258</f>
        <v>275647550.58999997</v>
      </c>
      <c r="F215" s="104">
        <f t="shared" si="26"/>
        <v>83326143.030000031</v>
      </c>
    </row>
    <row r="216" spans="1:6" ht="18.600000000000001" customHeight="1" x14ac:dyDescent="0.25">
      <c r="A216" s="93" t="s">
        <v>265</v>
      </c>
      <c r="B216" s="84" t="s">
        <v>140</v>
      </c>
      <c r="C216" s="94" t="s">
        <v>355</v>
      </c>
      <c r="D216" s="104">
        <f>D217+D218</f>
        <v>357465270.81999999</v>
      </c>
      <c r="E216" s="104">
        <f>E217+E218</f>
        <v>274730506.58999997</v>
      </c>
      <c r="F216" s="104">
        <f t="shared" si="26"/>
        <v>82734764.230000019</v>
      </c>
    </row>
    <row r="217" spans="1:6" ht="59.4" customHeight="1" x14ac:dyDescent="0.25">
      <c r="A217" s="93" t="s">
        <v>315</v>
      </c>
      <c r="B217" s="84" t="s">
        <v>140</v>
      </c>
      <c r="C217" s="94" t="s">
        <v>356</v>
      </c>
      <c r="D217" s="104">
        <f>D228+D233+D238</f>
        <v>323919183.01999998</v>
      </c>
      <c r="E217" s="104">
        <f>E228+E233+E238</f>
        <v>254821378.5</v>
      </c>
      <c r="F217" s="104">
        <f t="shared" si="26"/>
        <v>69097804.519999981</v>
      </c>
    </row>
    <row r="218" spans="1:6" ht="32.4" customHeight="1" x14ac:dyDescent="0.25">
      <c r="A218" s="93" t="s">
        <v>267</v>
      </c>
      <c r="B218" s="84" t="s">
        <v>140</v>
      </c>
      <c r="C218" s="94" t="s">
        <v>357</v>
      </c>
      <c r="D218" s="104">
        <f>D229+D234+D239+D243</f>
        <v>33546087.800000001</v>
      </c>
      <c r="E218" s="104">
        <f>E229+E234+E239+E243</f>
        <v>19909128.09</v>
      </c>
      <c r="F218" s="104">
        <f t="shared" ref="F218:F283" si="41">D218-E218</f>
        <v>13636959.710000001</v>
      </c>
    </row>
    <row r="219" spans="1:6" ht="40.200000000000003" customHeight="1" x14ac:dyDescent="0.25">
      <c r="A219" s="93" t="s">
        <v>358</v>
      </c>
      <c r="B219" s="84" t="s">
        <v>140</v>
      </c>
      <c r="C219" s="94" t="s">
        <v>359</v>
      </c>
      <c r="D219" s="104">
        <f>D259</f>
        <v>1508422.8</v>
      </c>
      <c r="E219" s="104">
        <f>E259</f>
        <v>917044</v>
      </c>
      <c r="F219" s="104">
        <f t="shared" si="41"/>
        <v>591378.80000000005</v>
      </c>
    </row>
    <row r="220" spans="1:6" ht="37.200000000000003" customHeight="1" x14ac:dyDescent="0.25">
      <c r="A220" s="93" t="s">
        <v>360</v>
      </c>
      <c r="B220" s="84" t="s">
        <v>140</v>
      </c>
      <c r="C220" s="94" t="s">
        <v>361</v>
      </c>
      <c r="D220" s="104">
        <f>D260</f>
        <v>1508422.8</v>
      </c>
      <c r="E220" s="104">
        <f t="shared" ref="E220" si="42">E260</f>
        <v>917044</v>
      </c>
      <c r="F220" s="104">
        <f t="shared" si="41"/>
        <v>591378.80000000005</v>
      </c>
    </row>
    <row r="221" spans="1:6" ht="18.600000000000001" customHeight="1" x14ac:dyDescent="0.25">
      <c r="A221" s="93" t="s">
        <v>170</v>
      </c>
      <c r="B221" s="84" t="s">
        <v>140</v>
      </c>
      <c r="C221" s="94" t="s">
        <v>362</v>
      </c>
      <c r="D221" s="104">
        <f t="shared" ref="D221:E221" si="43">D261</f>
        <v>4917.08</v>
      </c>
      <c r="E221" s="104">
        <f t="shared" si="43"/>
        <v>2337.66</v>
      </c>
      <c r="F221" s="104">
        <f t="shared" si="41"/>
        <v>2579.42</v>
      </c>
    </row>
    <row r="222" spans="1:6" ht="18.600000000000001" customHeight="1" x14ac:dyDescent="0.25">
      <c r="A222" s="93" t="s">
        <v>176</v>
      </c>
      <c r="B222" s="84" t="s">
        <v>140</v>
      </c>
      <c r="C222" s="94" t="s">
        <v>363</v>
      </c>
      <c r="D222" s="104">
        <f t="shared" ref="D222:E222" si="44">D262</f>
        <v>4917.08</v>
      </c>
      <c r="E222" s="104">
        <f t="shared" si="44"/>
        <v>2337.66</v>
      </c>
      <c r="F222" s="104">
        <f t="shared" si="41"/>
        <v>2579.42</v>
      </c>
    </row>
    <row r="223" spans="1:6" ht="22.95" customHeight="1" x14ac:dyDescent="0.25">
      <c r="A223" s="93" t="s">
        <v>180</v>
      </c>
      <c r="B223" s="84" t="s">
        <v>140</v>
      </c>
      <c r="C223" s="94" t="s">
        <v>364</v>
      </c>
      <c r="D223" s="104">
        <f>D263</f>
        <v>1278.08</v>
      </c>
      <c r="E223" s="104">
        <f>E263</f>
        <v>0</v>
      </c>
      <c r="F223" s="104">
        <f t="shared" si="41"/>
        <v>1278.08</v>
      </c>
    </row>
    <row r="224" spans="1:6" ht="22.95" customHeight="1" x14ac:dyDescent="0.25">
      <c r="A224" s="93" t="s">
        <v>182</v>
      </c>
      <c r="B224" s="84" t="s">
        <v>140</v>
      </c>
      <c r="C224" s="94" t="s">
        <v>838</v>
      </c>
      <c r="D224" s="104">
        <f>D264</f>
        <v>3639</v>
      </c>
      <c r="E224" s="104">
        <f>E264</f>
        <v>2337.66</v>
      </c>
      <c r="F224" s="104"/>
    </row>
    <row r="225" spans="1:6" ht="13.2" x14ac:dyDescent="0.25">
      <c r="A225" s="88" t="s">
        <v>365</v>
      </c>
      <c r="B225" s="85" t="s">
        <v>140</v>
      </c>
      <c r="C225" s="89" t="s">
        <v>366</v>
      </c>
      <c r="D225" s="108">
        <f>D226</f>
        <v>117933487.78999999</v>
      </c>
      <c r="E225" s="108">
        <f t="shared" ref="E225" si="45">E226</f>
        <v>95901109.50999999</v>
      </c>
      <c r="F225" s="104">
        <f t="shared" si="41"/>
        <v>22032378.280000001</v>
      </c>
    </row>
    <row r="226" spans="1:6" ht="36.6" customHeight="1" x14ac:dyDescent="0.25">
      <c r="A226" s="93" t="s">
        <v>263</v>
      </c>
      <c r="B226" s="84" t="s">
        <v>140</v>
      </c>
      <c r="C226" s="94" t="s">
        <v>367</v>
      </c>
      <c r="D226" s="104">
        <f>D227</f>
        <v>117933487.78999999</v>
      </c>
      <c r="E226" s="104">
        <f t="shared" ref="E226" si="46">E227</f>
        <v>95901109.50999999</v>
      </c>
      <c r="F226" s="104">
        <f t="shared" si="41"/>
        <v>22032378.280000001</v>
      </c>
    </row>
    <row r="227" spans="1:6" ht="20.399999999999999" customHeight="1" x14ac:dyDescent="0.25">
      <c r="A227" s="93" t="s">
        <v>265</v>
      </c>
      <c r="B227" s="84" t="s">
        <v>140</v>
      </c>
      <c r="C227" s="94" t="s">
        <v>368</v>
      </c>
      <c r="D227" s="104">
        <f>D228+D229</f>
        <v>117933487.78999999</v>
      </c>
      <c r="E227" s="104">
        <f t="shared" ref="E227" si="47">E228+E229</f>
        <v>95901109.50999999</v>
      </c>
      <c r="F227" s="104">
        <f t="shared" si="41"/>
        <v>22032378.280000001</v>
      </c>
    </row>
    <row r="228" spans="1:6" ht="58.8" customHeight="1" x14ac:dyDescent="0.25">
      <c r="A228" s="93" t="s">
        <v>315</v>
      </c>
      <c r="B228" s="84" t="s">
        <v>140</v>
      </c>
      <c r="C228" s="94" t="s">
        <v>369</v>
      </c>
      <c r="D228" s="104">
        <v>110720545.77</v>
      </c>
      <c r="E228" s="166">
        <v>89146155.489999995</v>
      </c>
      <c r="F228" s="104">
        <f t="shared" si="41"/>
        <v>21574390.280000001</v>
      </c>
    </row>
    <row r="229" spans="1:6" ht="34.200000000000003" customHeight="1" x14ac:dyDescent="0.25">
      <c r="A229" s="93" t="s">
        <v>267</v>
      </c>
      <c r="B229" s="84" t="s">
        <v>140</v>
      </c>
      <c r="C229" s="94" t="s">
        <v>370</v>
      </c>
      <c r="D229" s="166">
        <v>7212942.0199999996</v>
      </c>
      <c r="E229" s="166">
        <v>6754954.0199999996</v>
      </c>
      <c r="F229" s="104">
        <f t="shared" si="41"/>
        <v>457988</v>
      </c>
    </row>
    <row r="230" spans="1:6" ht="19.2" customHeight="1" x14ac:dyDescent="0.25">
      <c r="A230" s="88" t="s">
        <v>371</v>
      </c>
      <c r="B230" s="85" t="s">
        <v>140</v>
      </c>
      <c r="C230" s="89" t="s">
        <v>372</v>
      </c>
      <c r="D230" s="108">
        <f>D231</f>
        <v>184109118.49000001</v>
      </c>
      <c r="E230" s="108">
        <f t="shared" ref="E230" si="48">E231</f>
        <v>137888849.78999999</v>
      </c>
      <c r="F230" s="104">
        <f t="shared" si="41"/>
        <v>46220268.700000018</v>
      </c>
    </row>
    <row r="231" spans="1:6" ht="36.6" customHeight="1" x14ac:dyDescent="0.25">
      <c r="A231" s="93" t="s">
        <v>263</v>
      </c>
      <c r="B231" s="84" t="s">
        <v>140</v>
      </c>
      <c r="C231" s="94" t="s">
        <v>373</v>
      </c>
      <c r="D231" s="104">
        <f>D232</f>
        <v>184109118.49000001</v>
      </c>
      <c r="E231" s="104">
        <f t="shared" ref="E231" si="49">E232</f>
        <v>137888849.78999999</v>
      </c>
      <c r="F231" s="104">
        <f t="shared" si="41"/>
        <v>46220268.700000018</v>
      </c>
    </row>
    <row r="232" spans="1:6" ht="21" customHeight="1" x14ac:dyDescent="0.25">
      <c r="A232" s="93" t="s">
        <v>265</v>
      </c>
      <c r="B232" s="84" t="s">
        <v>140</v>
      </c>
      <c r="C232" s="94" t="s">
        <v>374</v>
      </c>
      <c r="D232" s="104">
        <f>D233+D234</f>
        <v>184109118.49000001</v>
      </c>
      <c r="E232" s="104">
        <f t="shared" ref="E232" si="50">E233+E234</f>
        <v>137888849.78999999</v>
      </c>
      <c r="F232" s="104">
        <f t="shared" si="41"/>
        <v>46220268.700000018</v>
      </c>
    </row>
    <row r="233" spans="1:6" ht="59.4" customHeight="1" x14ac:dyDescent="0.25">
      <c r="A233" s="93" t="s">
        <v>315</v>
      </c>
      <c r="B233" s="84" t="s">
        <v>140</v>
      </c>
      <c r="C233" s="94" t="s">
        <v>375</v>
      </c>
      <c r="D233" s="166">
        <v>167161266.81999999</v>
      </c>
      <c r="E233" s="166">
        <v>131194911.26000001</v>
      </c>
      <c r="F233" s="104">
        <f t="shared" si="41"/>
        <v>35966355.559999987</v>
      </c>
    </row>
    <row r="234" spans="1:6" ht="30.6" customHeight="1" x14ac:dyDescent="0.25">
      <c r="A234" s="93" t="s">
        <v>267</v>
      </c>
      <c r="B234" s="84" t="s">
        <v>140</v>
      </c>
      <c r="C234" s="94" t="s">
        <v>376</v>
      </c>
      <c r="D234" s="104">
        <v>16947851.670000002</v>
      </c>
      <c r="E234" s="166">
        <v>6693938.5300000003</v>
      </c>
      <c r="F234" s="104">
        <f t="shared" si="41"/>
        <v>10253913.140000001</v>
      </c>
    </row>
    <row r="235" spans="1:6" ht="25.2" customHeight="1" x14ac:dyDescent="0.25">
      <c r="A235" s="88" t="s">
        <v>377</v>
      </c>
      <c r="B235" s="85" t="s">
        <v>140</v>
      </c>
      <c r="C235" s="89" t="s">
        <v>378</v>
      </c>
      <c r="D235" s="108">
        <f>D236</f>
        <v>54066164.539999999</v>
      </c>
      <c r="E235" s="108">
        <f t="shared" ref="E235" si="51">E236</f>
        <v>39634347.289999999</v>
      </c>
      <c r="F235" s="104">
        <f t="shared" si="41"/>
        <v>14431817.25</v>
      </c>
    </row>
    <row r="236" spans="1:6" ht="43.2" customHeight="1" x14ac:dyDescent="0.25">
      <c r="A236" s="93" t="s">
        <v>263</v>
      </c>
      <c r="B236" s="84" t="s">
        <v>140</v>
      </c>
      <c r="C236" s="94" t="s">
        <v>379</v>
      </c>
      <c r="D236" s="104">
        <f>D237</f>
        <v>54066164.539999999</v>
      </c>
      <c r="E236" s="104">
        <f>E237</f>
        <v>39634347.289999999</v>
      </c>
      <c r="F236" s="104">
        <f t="shared" si="41"/>
        <v>14431817.25</v>
      </c>
    </row>
    <row r="237" spans="1:6" ht="21.6" customHeight="1" x14ac:dyDescent="0.25">
      <c r="A237" s="93" t="s">
        <v>265</v>
      </c>
      <c r="B237" s="84" t="s">
        <v>140</v>
      </c>
      <c r="C237" s="94" t="s">
        <v>380</v>
      </c>
      <c r="D237" s="104">
        <f>D238+D239</f>
        <v>54066164.539999999</v>
      </c>
      <c r="E237" s="104">
        <f>E238+E239</f>
        <v>39634347.289999999</v>
      </c>
      <c r="F237" s="104">
        <f t="shared" si="41"/>
        <v>14431817.25</v>
      </c>
    </row>
    <row r="238" spans="1:6" ht="60" customHeight="1" x14ac:dyDescent="0.25">
      <c r="A238" s="93" t="s">
        <v>315</v>
      </c>
      <c r="B238" s="84" t="s">
        <v>140</v>
      </c>
      <c r="C238" s="94" t="s">
        <v>381</v>
      </c>
      <c r="D238" s="166">
        <v>46037370.43</v>
      </c>
      <c r="E238" s="166">
        <v>34480311.75</v>
      </c>
      <c r="F238" s="104">
        <f t="shared" si="41"/>
        <v>11557058.68</v>
      </c>
    </row>
    <row r="239" spans="1:6" ht="27" customHeight="1" x14ac:dyDescent="0.25">
      <c r="A239" s="93" t="s">
        <v>267</v>
      </c>
      <c r="B239" s="84" t="s">
        <v>140</v>
      </c>
      <c r="C239" s="94" t="s">
        <v>382</v>
      </c>
      <c r="D239" s="104">
        <v>8028794.1100000003</v>
      </c>
      <c r="E239" s="166">
        <v>5154035.54</v>
      </c>
      <c r="F239" s="104">
        <f t="shared" si="41"/>
        <v>2874758.5700000003</v>
      </c>
    </row>
    <row r="240" spans="1:6" ht="13.2" x14ac:dyDescent="0.25">
      <c r="A240" s="88" t="s">
        <v>383</v>
      </c>
      <c r="B240" s="85" t="s">
        <v>140</v>
      </c>
      <c r="C240" s="89" t="s">
        <v>384</v>
      </c>
      <c r="D240" s="108">
        <f>+D241</f>
        <v>1356500</v>
      </c>
      <c r="E240" s="108">
        <f>+E241</f>
        <v>1306200</v>
      </c>
      <c r="F240" s="104">
        <f t="shared" si="41"/>
        <v>50300</v>
      </c>
    </row>
    <row r="241" spans="1:7" ht="40.200000000000003" customHeight="1" x14ac:dyDescent="0.25">
      <c r="A241" s="93" t="s">
        <v>263</v>
      </c>
      <c r="B241" s="84" t="s">
        <v>140</v>
      </c>
      <c r="C241" s="94" t="s">
        <v>385</v>
      </c>
      <c r="D241" s="104">
        <f>D242</f>
        <v>1356500</v>
      </c>
      <c r="E241" s="104">
        <f>E242</f>
        <v>1306200</v>
      </c>
      <c r="F241" s="104">
        <f t="shared" si="41"/>
        <v>50300</v>
      </c>
      <c r="G241" s="77"/>
    </row>
    <row r="242" spans="1:7" ht="24.6" customHeight="1" x14ac:dyDescent="0.25">
      <c r="A242" s="93" t="s">
        <v>265</v>
      </c>
      <c r="B242" s="84" t="s">
        <v>140</v>
      </c>
      <c r="C242" s="94" t="s">
        <v>386</v>
      </c>
      <c r="D242" s="104">
        <f>D243</f>
        <v>1356500</v>
      </c>
      <c r="E242" s="104">
        <f>E243</f>
        <v>1306200</v>
      </c>
      <c r="F242" s="104">
        <f t="shared" si="41"/>
        <v>50300</v>
      </c>
    </row>
    <row r="243" spans="1:7" ht="40.950000000000003" customHeight="1" x14ac:dyDescent="0.25">
      <c r="A243" s="93" t="s">
        <v>267</v>
      </c>
      <c r="B243" s="84" t="s">
        <v>140</v>
      </c>
      <c r="C243" s="94" t="s">
        <v>387</v>
      </c>
      <c r="D243" s="104">
        <v>1356500</v>
      </c>
      <c r="E243" s="104">
        <v>1306200</v>
      </c>
      <c r="F243" s="104">
        <f t="shared" si="41"/>
        <v>50300</v>
      </c>
    </row>
    <row r="244" spans="1:7" ht="33" customHeight="1" x14ac:dyDescent="0.25">
      <c r="A244" s="88" t="s">
        <v>388</v>
      </c>
      <c r="B244" s="85" t="s">
        <v>140</v>
      </c>
      <c r="C244" s="89" t="s">
        <v>389</v>
      </c>
      <c r="D244" s="108">
        <f>D245+D251+D255+D258+D261</f>
        <v>156967618.90000001</v>
      </c>
      <c r="E244" s="108">
        <f>E245+E251+E255+E258+E261</f>
        <v>112753565.28999999</v>
      </c>
      <c r="F244" s="104">
        <f t="shared" si="41"/>
        <v>44214053.610000014</v>
      </c>
    </row>
    <row r="245" spans="1:7" ht="69.599999999999994" customHeight="1" x14ac:dyDescent="0.25">
      <c r="A245" s="93" t="s">
        <v>144</v>
      </c>
      <c r="B245" s="84" t="s">
        <v>140</v>
      </c>
      <c r="C245" s="94" t="s">
        <v>390</v>
      </c>
      <c r="D245" s="104">
        <f>D246</f>
        <v>6354693.6099999994</v>
      </c>
      <c r="E245" s="104">
        <f>E246</f>
        <v>5224302.29</v>
      </c>
      <c r="F245" s="104">
        <f t="shared" si="41"/>
        <v>1130391.3199999994</v>
      </c>
    </row>
    <row r="246" spans="1:7" ht="34.950000000000003" customHeight="1" x14ac:dyDescent="0.25">
      <c r="A246" s="93" t="s">
        <v>154</v>
      </c>
      <c r="B246" s="84" t="s">
        <v>140</v>
      </c>
      <c r="C246" s="94" t="s">
        <v>391</v>
      </c>
      <c r="D246" s="104">
        <f>D247+D248+D249+D250</f>
        <v>6354693.6099999994</v>
      </c>
      <c r="E246" s="104">
        <f t="shared" ref="E246" si="52">E247+E248+E249+E250</f>
        <v>5224302.29</v>
      </c>
      <c r="F246" s="104">
        <f t="shared" si="41"/>
        <v>1130391.3199999994</v>
      </c>
    </row>
    <row r="247" spans="1:7" ht="32.4" customHeight="1" x14ac:dyDescent="0.25">
      <c r="A247" s="93" t="s">
        <v>156</v>
      </c>
      <c r="B247" s="84" t="s">
        <v>140</v>
      </c>
      <c r="C247" s="94" t="s">
        <v>392</v>
      </c>
      <c r="D247" s="104">
        <v>4742880.68</v>
      </c>
      <c r="E247" s="166">
        <v>3782468.78</v>
      </c>
      <c r="F247" s="104">
        <f t="shared" si="41"/>
        <v>960411.89999999991</v>
      </c>
    </row>
    <row r="248" spans="1:7" ht="49.2" customHeight="1" x14ac:dyDescent="0.25">
      <c r="A248" s="93" t="s">
        <v>158</v>
      </c>
      <c r="B248" s="84" t="s">
        <v>140</v>
      </c>
      <c r="C248" s="94" t="s">
        <v>393</v>
      </c>
      <c r="D248" s="166">
        <v>64432.2</v>
      </c>
      <c r="E248" s="166">
        <v>62510.2</v>
      </c>
      <c r="F248" s="104">
        <f t="shared" si="41"/>
        <v>1922</v>
      </c>
    </row>
    <row r="249" spans="1:7" ht="60.6" customHeight="1" x14ac:dyDescent="0.25">
      <c r="A249" s="93" t="s">
        <v>237</v>
      </c>
      <c r="B249" s="84" t="s">
        <v>140</v>
      </c>
      <c r="C249" s="94" t="s">
        <v>394</v>
      </c>
      <c r="D249" s="104">
        <v>5000</v>
      </c>
      <c r="E249" s="104">
        <v>0</v>
      </c>
      <c r="F249" s="104">
        <f t="shared" si="41"/>
        <v>5000</v>
      </c>
    </row>
    <row r="250" spans="1:7" ht="50.4" customHeight="1" x14ac:dyDescent="0.25">
      <c r="A250" s="93" t="s">
        <v>160</v>
      </c>
      <c r="B250" s="84" t="s">
        <v>140</v>
      </c>
      <c r="C250" s="94" t="s">
        <v>395</v>
      </c>
      <c r="D250" s="166">
        <v>1542380.73</v>
      </c>
      <c r="E250" s="166">
        <v>1379323.31</v>
      </c>
      <c r="F250" s="104">
        <f t="shared" si="41"/>
        <v>163057.41999999993</v>
      </c>
    </row>
    <row r="251" spans="1:7" ht="39.6" customHeight="1" x14ac:dyDescent="0.25">
      <c r="A251" s="93" t="s">
        <v>162</v>
      </c>
      <c r="B251" s="84" t="s">
        <v>140</v>
      </c>
      <c r="C251" s="94" t="s">
        <v>396</v>
      </c>
      <c r="D251" s="104">
        <f>D252</f>
        <v>108221</v>
      </c>
      <c r="E251" s="104">
        <f>E252</f>
        <v>66561.37</v>
      </c>
      <c r="F251" s="104">
        <f t="shared" si="41"/>
        <v>41659.630000000005</v>
      </c>
    </row>
    <row r="252" spans="1:7" ht="38.4" customHeight="1" x14ac:dyDescent="0.25">
      <c r="A252" s="93" t="s">
        <v>164</v>
      </c>
      <c r="B252" s="84" t="s">
        <v>140</v>
      </c>
      <c r="C252" s="94" t="s">
        <v>397</v>
      </c>
      <c r="D252" s="104">
        <f>D253+D254</f>
        <v>108221</v>
      </c>
      <c r="E252" s="104">
        <f>E253+E254</f>
        <v>66561.37</v>
      </c>
      <c r="F252" s="104">
        <f t="shared" si="41"/>
        <v>41659.630000000005</v>
      </c>
    </row>
    <row r="253" spans="1:7" ht="37.200000000000003" customHeight="1" x14ac:dyDescent="0.25">
      <c r="A253" s="93" t="s">
        <v>166</v>
      </c>
      <c r="B253" s="84" t="s">
        <v>140</v>
      </c>
      <c r="C253" s="94" t="s">
        <v>398</v>
      </c>
      <c r="D253" s="104">
        <v>68960</v>
      </c>
      <c r="E253" s="166">
        <v>45198.89</v>
      </c>
      <c r="F253" s="104">
        <f t="shared" si="41"/>
        <v>23761.11</v>
      </c>
    </row>
    <row r="254" spans="1:7" ht="22.2" customHeight="1" x14ac:dyDescent="0.25">
      <c r="A254" s="93" t="s">
        <v>168</v>
      </c>
      <c r="B254" s="84" t="s">
        <v>140</v>
      </c>
      <c r="C254" s="94" t="s">
        <v>399</v>
      </c>
      <c r="D254" s="104">
        <v>39261</v>
      </c>
      <c r="E254" s="104">
        <v>21362.48</v>
      </c>
      <c r="F254" s="104">
        <f t="shared" si="41"/>
        <v>17898.52</v>
      </c>
    </row>
    <row r="255" spans="1:7" ht="40.200000000000003" customHeight="1" x14ac:dyDescent="0.25">
      <c r="A255" s="93" t="s">
        <v>307</v>
      </c>
      <c r="B255" s="84" t="s">
        <v>140</v>
      </c>
      <c r="C255" s="94" t="s">
        <v>600</v>
      </c>
      <c r="D255" s="104">
        <f>D256</f>
        <v>148991364.41</v>
      </c>
      <c r="E255" s="104">
        <f>E256</f>
        <v>106543319.97</v>
      </c>
      <c r="F255" s="104">
        <f t="shared" si="41"/>
        <v>42448044.439999998</v>
      </c>
    </row>
    <row r="256" spans="1:7" ht="22.2" customHeight="1" x14ac:dyDescent="0.25">
      <c r="A256" s="93" t="s">
        <v>309</v>
      </c>
      <c r="B256" s="84" t="s">
        <v>140</v>
      </c>
      <c r="C256" s="94" t="s">
        <v>601</v>
      </c>
      <c r="D256" s="104">
        <f>D257</f>
        <v>148991364.41</v>
      </c>
      <c r="E256" s="104">
        <f>E257</f>
        <v>106543319.97</v>
      </c>
      <c r="F256" s="104">
        <f t="shared" si="41"/>
        <v>42448044.439999998</v>
      </c>
    </row>
    <row r="257" spans="1:6" ht="45.6" customHeight="1" x14ac:dyDescent="0.25">
      <c r="A257" s="93" t="s">
        <v>311</v>
      </c>
      <c r="B257" s="84" t="s">
        <v>140</v>
      </c>
      <c r="C257" s="94" t="s">
        <v>602</v>
      </c>
      <c r="D257" s="166">
        <v>148991364.41</v>
      </c>
      <c r="E257" s="166">
        <v>106543319.97</v>
      </c>
      <c r="F257" s="104">
        <f t="shared" si="41"/>
        <v>42448044.439999998</v>
      </c>
    </row>
    <row r="258" spans="1:6" ht="41.4" customHeight="1" x14ac:dyDescent="0.25">
      <c r="A258" s="93" t="s">
        <v>263</v>
      </c>
      <c r="B258" s="84" t="s">
        <v>140</v>
      </c>
      <c r="C258" s="94" t="s">
        <v>400</v>
      </c>
      <c r="D258" s="104">
        <f>D259</f>
        <v>1508422.8</v>
      </c>
      <c r="E258" s="104">
        <f>E259</f>
        <v>917044</v>
      </c>
      <c r="F258" s="104">
        <f t="shared" si="41"/>
        <v>591378.80000000005</v>
      </c>
    </row>
    <row r="259" spans="1:6" ht="42" customHeight="1" x14ac:dyDescent="0.25">
      <c r="A259" s="93" t="s">
        <v>358</v>
      </c>
      <c r="B259" s="84" t="s">
        <v>140</v>
      </c>
      <c r="C259" s="94" t="s">
        <v>401</v>
      </c>
      <c r="D259" s="104">
        <f>D260</f>
        <v>1508422.8</v>
      </c>
      <c r="E259" s="104">
        <f>E260</f>
        <v>917044</v>
      </c>
      <c r="F259" s="104">
        <f t="shared" si="41"/>
        <v>591378.80000000005</v>
      </c>
    </row>
    <row r="260" spans="1:6" ht="43.8" customHeight="1" x14ac:dyDescent="0.25">
      <c r="A260" s="93" t="s">
        <v>360</v>
      </c>
      <c r="B260" s="84" t="s">
        <v>140</v>
      </c>
      <c r="C260" s="94" t="s">
        <v>402</v>
      </c>
      <c r="D260" s="104">
        <v>1508422.8</v>
      </c>
      <c r="E260" s="166">
        <v>917044</v>
      </c>
      <c r="F260" s="104">
        <f t="shared" si="41"/>
        <v>591378.80000000005</v>
      </c>
    </row>
    <row r="261" spans="1:6" ht="13.2" x14ac:dyDescent="0.25">
      <c r="A261" s="93" t="s">
        <v>170</v>
      </c>
      <c r="B261" s="84" t="s">
        <v>140</v>
      </c>
      <c r="C261" s="94" t="s">
        <v>403</v>
      </c>
      <c r="D261" s="104">
        <f>D262</f>
        <v>4917.08</v>
      </c>
      <c r="E261" s="104">
        <f>E262</f>
        <v>2337.66</v>
      </c>
      <c r="F261" s="104">
        <f t="shared" si="41"/>
        <v>2579.42</v>
      </c>
    </row>
    <row r="262" spans="1:6" ht="22.2" customHeight="1" x14ac:dyDescent="0.25">
      <c r="A262" s="93" t="s">
        <v>176</v>
      </c>
      <c r="B262" s="84" t="s">
        <v>140</v>
      </c>
      <c r="C262" s="94" t="s">
        <v>404</v>
      </c>
      <c r="D262" s="104">
        <f>D263+D264</f>
        <v>4917.08</v>
      </c>
      <c r="E262" s="104">
        <f>E263+E264</f>
        <v>2337.66</v>
      </c>
      <c r="F262" s="104">
        <f t="shared" si="41"/>
        <v>2579.42</v>
      </c>
    </row>
    <row r="263" spans="1:6" ht="19.2" customHeight="1" x14ac:dyDescent="0.25">
      <c r="A263" s="93" t="s">
        <v>180</v>
      </c>
      <c r="B263" s="84" t="s">
        <v>140</v>
      </c>
      <c r="C263" s="94" t="s">
        <v>405</v>
      </c>
      <c r="D263" s="104">
        <v>1278.08</v>
      </c>
      <c r="E263" s="104">
        <v>0</v>
      </c>
      <c r="F263" s="104">
        <f t="shared" si="41"/>
        <v>1278.08</v>
      </c>
    </row>
    <row r="264" spans="1:6" ht="19.2" customHeight="1" x14ac:dyDescent="0.25">
      <c r="A264" s="93" t="s">
        <v>182</v>
      </c>
      <c r="B264" s="84" t="s">
        <v>140</v>
      </c>
      <c r="C264" s="94" t="s">
        <v>708</v>
      </c>
      <c r="D264" s="104">
        <v>3639</v>
      </c>
      <c r="E264" s="104">
        <v>2337.66</v>
      </c>
      <c r="F264" s="104">
        <f t="shared" ref="F264" si="53">D264-E264</f>
        <v>1301.3400000000001</v>
      </c>
    </row>
    <row r="265" spans="1:6" ht="19.8" customHeight="1" x14ac:dyDescent="0.25">
      <c r="A265" s="88" t="s">
        <v>406</v>
      </c>
      <c r="B265" s="85" t="s">
        <v>140</v>
      </c>
      <c r="C265" s="89" t="s">
        <v>407</v>
      </c>
      <c r="D265" s="108">
        <f>D266+D269+D275+D272</f>
        <v>72785235.150000006</v>
      </c>
      <c r="E265" s="108">
        <f>E266+E269+E275+E272</f>
        <v>57988733.939999998</v>
      </c>
      <c r="F265" s="104">
        <f t="shared" si="41"/>
        <v>14796501.210000008</v>
      </c>
    </row>
    <row r="266" spans="1:6" ht="72.599999999999994" customHeight="1" x14ac:dyDescent="0.25">
      <c r="A266" s="93" t="s">
        <v>144</v>
      </c>
      <c r="B266" s="84" t="s">
        <v>140</v>
      </c>
      <c r="C266" s="94" t="s">
        <v>408</v>
      </c>
      <c r="D266" s="104">
        <f>D267</f>
        <v>50000</v>
      </c>
      <c r="E266" s="104">
        <f>E267</f>
        <v>0</v>
      </c>
      <c r="F266" s="104">
        <f t="shared" si="41"/>
        <v>50000</v>
      </c>
    </row>
    <row r="267" spans="1:6" ht="33" customHeight="1" x14ac:dyDescent="0.25">
      <c r="A267" s="93" t="s">
        <v>154</v>
      </c>
      <c r="B267" s="84" t="s">
        <v>140</v>
      </c>
      <c r="C267" s="94" t="s">
        <v>409</v>
      </c>
      <c r="D267" s="104">
        <f>D268</f>
        <v>50000</v>
      </c>
      <c r="E267" s="104">
        <f>E268</f>
        <v>0</v>
      </c>
      <c r="F267" s="104">
        <f t="shared" si="41"/>
        <v>50000</v>
      </c>
    </row>
    <row r="268" spans="1:6" ht="60" customHeight="1" x14ac:dyDescent="0.25">
      <c r="A268" s="93" t="s">
        <v>237</v>
      </c>
      <c r="B268" s="84" t="s">
        <v>140</v>
      </c>
      <c r="C268" s="94" t="s">
        <v>410</v>
      </c>
      <c r="D268" s="104">
        <f>D297</f>
        <v>50000</v>
      </c>
      <c r="E268" s="104">
        <f>E297</f>
        <v>0</v>
      </c>
      <c r="F268" s="104">
        <f t="shared" si="41"/>
        <v>50000</v>
      </c>
    </row>
    <row r="269" spans="1:6" ht="37.200000000000003" customHeight="1" x14ac:dyDescent="0.25">
      <c r="A269" s="93" t="s">
        <v>162</v>
      </c>
      <c r="B269" s="84" t="s">
        <v>140</v>
      </c>
      <c r="C269" s="94" t="s">
        <v>411</v>
      </c>
      <c r="D269" s="104">
        <f>D282+D298</f>
        <v>739983.98</v>
      </c>
      <c r="E269" s="104">
        <f>E282+E298</f>
        <v>737281.05</v>
      </c>
      <c r="F269" s="104">
        <f t="shared" si="41"/>
        <v>2702.9299999999348</v>
      </c>
    </row>
    <row r="270" spans="1:6" ht="39" customHeight="1" x14ac:dyDescent="0.25">
      <c r="A270" s="93" t="s">
        <v>164</v>
      </c>
      <c r="B270" s="84" t="s">
        <v>140</v>
      </c>
      <c r="C270" s="94" t="s">
        <v>412</v>
      </c>
      <c r="D270" s="104">
        <f t="shared" ref="D270:E270" si="54">D283+D299</f>
        <v>739983.98</v>
      </c>
      <c r="E270" s="104">
        <f t="shared" si="54"/>
        <v>737281.05</v>
      </c>
      <c r="F270" s="104">
        <f t="shared" si="41"/>
        <v>2702.9299999999348</v>
      </c>
    </row>
    <row r="271" spans="1:6" ht="21" customHeight="1" x14ac:dyDescent="0.25">
      <c r="A271" s="93" t="s">
        <v>168</v>
      </c>
      <c r="B271" s="84" t="s">
        <v>140</v>
      </c>
      <c r="C271" s="94" t="s">
        <v>413</v>
      </c>
      <c r="D271" s="104">
        <f t="shared" ref="D271:E271" si="55">D284+D300</f>
        <v>739983.98</v>
      </c>
      <c r="E271" s="104">
        <f t="shared" si="55"/>
        <v>737281.05</v>
      </c>
      <c r="F271" s="104">
        <f t="shared" si="41"/>
        <v>2702.9299999999348</v>
      </c>
    </row>
    <row r="272" spans="1:6" ht="36" customHeight="1" x14ac:dyDescent="0.25">
      <c r="A272" s="93" t="s">
        <v>307</v>
      </c>
      <c r="B272" s="84" t="s">
        <v>140</v>
      </c>
      <c r="C272" s="94" t="s">
        <v>712</v>
      </c>
      <c r="D272" s="104">
        <f t="shared" ref="D272:E274" si="56">D285</f>
        <v>23766599.84</v>
      </c>
      <c r="E272" s="104">
        <f t="shared" si="56"/>
        <v>22633496.719999999</v>
      </c>
      <c r="F272" s="104">
        <f>D272-E272</f>
        <v>1133103.120000001</v>
      </c>
    </row>
    <row r="273" spans="1:6" ht="21" customHeight="1" x14ac:dyDescent="0.25">
      <c r="A273" s="93" t="s">
        <v>309</v>
      </c>
      <c r="B273" s="84" t="s">
        <v>140</v>
      </c>
      <c r="C273" s="94" t="s">
        <v>713</v>
      </c>
      <c r="D273" s="104">
        <f t="shared" si="56"/>
        <v>23766599.84</v>
      </c>
      <c r="E273" s="104">
        <f t="shared" si="56"/>
        <v>22633496.719999999</v>
      </c>
      <c r="F273" s="104">
        <f t="shared" ref="F273:F274" si="57">D273-E273</f>
        <v>1133103.120000001</v>
      </c>
    </row>
    <row r="274" spans="1:6" ht="53.4" customHeight="1" x14ac:dyDescent="0.25">
      <c r="A274" s="93" t="s">
        <v>311</v>
      </c>
      <c r="B274" s="84" t="s">
        <v>140</v>
      </c>
      <c r="C274" s="94" t="s">
        <v>714</v>
      </c>
      <c r="D274" s="104">
        <f t="shared" si="56"/>
        <v>23766599.84</v>
      </c>
      <c r="E274" s="104">
        <f t="shared" si="56"/>
        <v>22633496.719999999</v>
      </c>
      <c r="F274" s="104">
        <f t="shared" si="57"/>
        <v>1133103.120000001</v>
      </c>
    </row>
    <row r="275" spans="1:6" ht="47.4" customHeight="1" x14ac:dyDescent="0.25">
      <c r="A275" s="93" t="s">
        <v>263</v>
      </c>
      <c r="B275" s="84" t="s">
        <v>140</v>
      </c>
      <c r="C275" s="94" t="s">
        <v>414</v>
      </c>
      <c r="D275" s="104">
        <f t="shared" ref="D275:E280" si="58">D288</f>
        <v>48228651.330000006</v>
      </c>
      <c r="E275" s="104">
        <f t="shared" ref="E275" si="59">E288</f>
        <v>34617956.170000002</v>
      </c>
      <c r="F275" s="104">
        <f t="shared" si="41"/>
        <v>13610695.160000004</v>
      </c>
    </row>
    <row r="276" spans="1:6" ht="17.399999999999999" customHeight="1" x14ac:dyDescent="0.25">
      <c r="A276" s="93" t="s">
        <v>265</v>
      </c>
      <c r="B276" s="84" t="s">
        <v>140</v>
      </c>
      <c r="C276" s="94" t="s">
        <v>415</v>
      </c>
      <c r="D276" s="104">
        <f t="shared" si="58"/>
        <v>47830411.660000004</v>
      </c>
      <c r="E276" s="104">
        <f t="shared" ref="E276" si="60">E289</f>
        <v>34303424.5</v>
      </c>
      <c r="F276" s="104">
        <f t="shared" si="41"/>
        <v>13526987.160000004</v>
      </c>
    </row>
    <row r="277" spans="1:6" ht="59.4" customHeight="1" x14ac:dyDescent="0.25">
      <c r="A277" s="93" t="s">
        <v>315</v>
      </c>
      <c r="B277" s="84" t="s">
        <v>140</v>
      </c>
      <c r="C277" s="94" t="s">
        <v>416</v>
      </c>
      <c r="D277" s="104">
        <f t="shared" si="58"/>
        <v>45072737.390000001</v>
      </c>
      <c r="E277" s="104">
        <f t="shared" ref="E277" si="61">E290</f>
        <v>31975320.440000001</v>
      </c>
      <c r="F277" s="104">
        <f t="shared" si="41"/>
        <v>13097416.949999999</v>
      </c>
    </row>
    <row r="278" spans="1:6" ht="28.2" customHeight="1" x14ac:dyDescent="0.25">
      <c r="A278" s="93" t="s">
        <v>267</v>
      </c>
      <c r="B278" s="84" t="s">
        <v>140</v>
      </c>
      <c r="C278" s="94" t="s">
        <v>417</v>
      </c>
      <c r="D278" s="104">
        <f t="shared" si="58"/>
        <v>2757674.27</v>
      </c>
      <c r="E278" s="104">
        <f t="shared" ref="E278" si="62">E291</f>
        <v>2328104.06</v>
      </c>
      <c r="F278" s="104">
        <f t="shared" si="41"/>
        <v>429570.20999999996</v>
      </c>
    </row>
    <row r="279" spans="1:6" ht="38.4" customHeight="1" x14ac:dyDescent="0.25">
      <c r="A279" s="93" t="s">
        <v>358</v>
      </c>
      <c r="B279" s="84" t="s">
        <v>140</v>
      </c>
      <c r="C279" s="94" t="s">
        <v>418</v>
      </c>
      <c r="D279" s="104">
        <f>D292</f>
        <v>398239.67</v>
      </c>
      <c r="E279" s="104">
        <f t="shared" si="58"/>
        <v>314531.67</v>
      </c>
      <c r="F279" s="104">
        <f t="shared" si="41"/>
        <v>83708</v>
      </c>
    </row>
    <row r="280" spans="1:6" ht="39.6" customHeight="1" x14ac:dyDescent="0.25">
      <c r="A280" s="93" t="s">
        <v>360</v>
      </c>
      <c r="B280" s="84" t="s">
        <v>140</v>
      </c>
      <c r="C280" s="94" t="s">
        <v>419</v>
      </c>
      <c r="D280" s="104">
        <f t="shared" si="58"/>
        <v>398239.67</v>
      </c>
      <c r="E280" s="104">
        <f t="shared" si="58"/>
        <v>314531.67</v>
      </c>
      <c r="F280" s="104">
        <f t="shared" si="41"/>
        <v>83708</v>
      </c>
    </row>
    <row r="281" spans="1:6" ht="15.75" customHeight="1" x14ac:dyDescent="0.25">
      <c r="A281" s="88" t="s">
        <v>420</v>
      </c>
      <c r="B281" s="85" t="s">
        <v>140</v>
      </c>
      <c r="C281" s="89" t="s">
        <v>421</v>
      </c>
      <c r="D281" s="108">
        <f>D282+D285+D288</f>
        <v>72685235.150000006</v>
      </c>
      <c r="E281" s="108">
        <f>E282+E285+E288</f>
        <v>57938883.939999998</v>
      </c>
      <c r="F281" s="104">
        <f t="shared" si="41"/>
        <v>14746351.210000008</v>
      </c>
    </row>
    <row r="282" spans="1:6" ht="45" customHeight="1" x14ac:dyDescent="0.25">
      <c r="A282" s="93" t="s">
        <v>162</v>
      </c>
      <c r="B282" s="84" t="s">
        <v>140</v>
      </c>
      <c r="C282" s="94" t="s">
        <v>422</v>
      </c>
      <c r="D282" s="104">
        <f>D283</f>
        <v>689983.98</v>
      </c>
      <c r="E282" s="104">
        <f>E283</f>
        <v>687431.05</v>
      </c>
      <c r="F282" s="104">
        <f t="shared" si="41"/>
        <v>2552.9299999999348</v>
      </c>
    </row>
    <row r="283" spans="1:6" ht="39.6" customHeight="1" x14ac:dyDescent="0.25">
      <c r="A283" s="93" t="s">
        <v>164</v>
      </c>
      <c r="B283" s="84" t="s">
        <v>140</v>
      </c>
      <c r="C283" s="94" t="s">
        <v>423</v>
      </c>
      <c r="D283" s="104">
        <f>D284</f>
        <v>689983.98</v>
      </c>
      <c r="E283" s="104">
        <f>E284</f>
        <v>687431.05</v>
      </c>
      <c r="F283" s="104">
        <f t="shared" si="41"/>
        <v>2552.9299999999348</v>
      </c>
    </row>
    <row r="284" spans="1:6" ht="24" customHeight="1" x14ac:dyDescent="0.25">
      <c r="A284" s="93" t="s">
        <v>168</v>
      </c>
      <c r="B284" s="84" t="s">
        <v>140</v>
      </c>
      <c r="C284" s="94" t="s">
        <v>424</v>
      </c>
      <c r="D284" s="166">
        <v>689983.98</v>
      </c>
      <c r="E284" s="104">
        <v>687431.05</v>
      </c>
      <c r="F284" s="104">
        <f t="shared" ref="F284:F351" si="63">D284-E284</f>
        <v>2552.9299999999348</v>
      </c>
    </row>
    <row r="285" spans="1:6" ht="39" customHeight="1" x14ac:dyDescent="0.25">
      <c r="A285" s="93" t="s">
        <v>307</v>
      </c>
      <c r="B285" s="84" t="s">
        <v>140</v>
      </c>
      <c r="C285" s="94" t="s">
        <v>709</v>
      </c>
      <c r="D285" s="104">
        <f>D286</f>
        <v>23766599.84</v>
      </c>
      <c r="E285" s="104">
        <f>E286</f>
        <v>22633496.719999999</v>
      </c>
      <c r="F285" s="104">
        <f t="shared" si="63"/>
        <v>1133103.120000001</v>
      </c>
    </row>
    <row r="286" spans="1:6" ht="24" customHeight="1" x14ac:dyDescent="0.25">
      <c r="A286" s="93" t="s">
        <v>309</v>
      </c>
      <c r="B286" s="84" t="s">
        <v>140</v>
      </c>
      <c r="C286" s="94" t="s">
        <v>710</v>
      </c>
      <c r="D286" s="104">
        <f>D287</f>
        <v>23766599.84</v>
      </c>
      <c r="E286" s="104">
        <f>E287</f>
        <v>22633496.719999999</v>
      </c>
      <c r="F286" s="104">
        <f t="shared" si="63"/>
        <v>1133103.120000001</v>
      </c>
    </row>
    <row r="287" spans="1:6" ht="44.4" customHeight="1" x14ac:dyDescent="0.25">
      <c r="A287" s="93" t="s">
        <v>311</v>
      </c>
      <c r="B287" s="84" t="s">
        <v>140</v>
      </c>
      <c r="C287" s="94" t="s">
        <v>711</v>
      </c>
      <c r="D287" s="166">
        <v>23766599.84</v>
      </c>
      <c r="E287" s="104">
        <v>22633496.719999999</v>
      </c>
      <c r="F287" s="104">
        <f t="shared" si="63"/>
        <v>1133103.120000001</v>
      </c>
    </row>
    <row r="288" spans="1:6" ht="48.6" customHeight="1" x14ac:dyDescent="0.25">
      <c r="A288" s="93" t="s">
        <v>263</v>
      </c>
      <c r="B288" s="84" t="s">
        <v>140</v>
      </c>
      <c r="C288" s="94" t="s">
        <v>425</v>
      </c>
      <c r="D288" s="104">
        <f>D289+D292</f>
        <v>48228651.330000006</v>
      </c>
      <c r="E288" s="104">
        <f>E289+E292</f>
        <v>34617956.170000002</v>
      </c>
      <c r="F288" s="104">
        <f t="shared" si="63"/>
        <v>13610695.160000004</v>
      </c>
    </row>
    <row r="289" spans="1:6" ht="20.399999999999999" customHeight="1" x14ac:dyDescent="0.25">
      <c r="A289" s="93" t="s">
        <v>265</v>
      </c>
      <c r="B289" s="84" t="s">
        <v>140</v>
      </c>
      <c r="C289" s="94" t="s">
        <v>426</v>
      </c>
      <c r="D289" s="166">
        <f>D290+D291</f>
        <v>47830411.660000004</v>
      </c>
      <c r="E289" s="166">
        <f>E290+E291</f>
        <v>34303424.5</v>
      </c>
      <c r="F289" s="104">
        <f t="shared" si="63"/>
        <v>13526987.160000004</v>
      </c>
    </row>
    <row r="290" spans="1:6" ht="59.4" customHeight="1" x14ac:dyDescent="0.25">
      <c r="A290" s="93" t="s">
        <v>315</v>
      </c>
      <c r="B290" s="84" t="s">
        <v>140</v>
      </c>
      <c r="C290" s="94" t="s">
        <v>427</v>
      </c>
      <c r="D290" s="166">
        <v>45072737.390000001</v>
      </c>
      <c r="E290" s="166">
        <v>31975320.440000001</v>
      </c>
      <c r="F290" s="104">
        <f t="shared" si="63"/>
        <v>13097416.949999999</v>
      </c>
    </row>
    <row r="291" spans="1:6" ht="26.4" customHeight="1" x14ac:dyDescent="0.25">
      <c r="A291" s="93" t="s">
        <v>267</v>
      </c>
      <c r="B291" s="84" t="s">
        <v>140</v>
      </c>
      <c r="C291" s="94" t="s">
        <v>428</v>
      </c>
      <c r="D291" s="104">
        <v>2757674.27</v>
      </c>
      <c r="E291" s="166">
        <v>2328104.06</v>
      </c>
      <c r="F291" s="104">
        <f t="shared" si="63"/>
        <v>429570.20999999996</v>
      </c>
    </row>
    <row r="292" spans="1:6" ht="34.200000000000003" customHeight="1" x14ac:dyDescent="0.25">
      <c r="A292" s="93" t="s">
        <v>358</v>
      </c>
      <c r="B292" s="84" t="s">
        <v>140</v>
      </c>
      <c r="C292" s="94" t="s">
        <v>429</v>
      </c>
      <c r="D292" s="104">
        <f>D293</f>
        <v>398239.67</v>
      </c>
      <c r="E292" s="104">
        <f>E293</f>
        <v>314531.67</v>
      </c>
      <c r="F292" s="104">
        <f t="shared" si="63"/>
        <v>83708</v>
      </c>
    </row>
    <row r="293" spans="1:6" ht="41.4" customHeight="1" x14ac:dyDescent="0.25">
      <c r="A293" s="93" t="s">
        <v>360</v>
      </c>
      <c r="B293" s="84" t="s">
        <v>140</v>
      </c>
      <c r="C293" s="94" t="s">
        <v>430</v>
      </c>
      <c r="D293" s="166">
        <v>398239.67</v>
      </c>
      <c r="E293" s="166">
        <v>314531.67</v>
      </c>
      <c r="F293" s="104">
        <f t="shared" si="63"/>
        <v>83708</v>
      </c>
    </row>
    <row r="294" spans="1:6" ht="28.2" customHeight="1" x14ac:dyDescent="0.25">
      <c r="A294" s="88" t="s">
        <v>431</v>
      </c>
      <c r="B294" s="85" t="s">
        <v>140</v>
      </c>
      <c r="C294" s="89" t="s">
        <v>432</v>
      </c>
      <c r="D294" s="108">
        <f>D295+D298</f>
        <v>100000</v>
      </c>
      <c r="E294" s="108">
        <f>E295+E298</f>
        <v>49850</v>
      </c>
      <c r="F294" s="104">
        <f t="shared" si="63"/>
        <v>50150</v>
      </c>
    </row>
    <row r="295" spans="1:6" ht="70.2" customHeight="1" x14ac:dyDescent="0.25">
      <c r="A295" s="93" t="s">
        <v>144</v>
      </c>
      <c r="B295" s="84" t="s">
        <v>140</v>
      </c>
      <c r="C295" s="94" t="s">
        <v>433</v>
      </c>
      <c r="D295" s="104">
        <f>D296</f>
        <v>50000</v>
      </c>
      <c r="E295" s="104">
        <v>0</v>
      </c>
      <c r="F295" s="104">
        <f t="shared" si="63"/>
        <v>50000</v>
      </c>
    </row>
    <row r="296" spans="1:6" ht="28.2" customHeight="1" x14ac:dyDescent="0.25">
      <c r="A296" s="93" t="s">
        <v>154</v>
      </c>
      <c r="B296" s="84" t="s">
        <v>140</v>
      </c>
      <c r="C296" s="94" t="s">
        <v>434</v>
      </c>
      <c r="D296" s="104">
        <f>D297</f>
        <v>50000</v>
      </c>
      <c r="E296" s="104">
        <v>0</v>
      </c>
      <c r="F296" s="104">
        <f t="shared" si="63"/>
        <v>50000</v>
      </c>
    </row>
    <row r="297" spans="1:6" ht="61.2" customHeight="1" x14ac:dyDescent="0.25">
      <c r="A297" s="93" t="s">
        <v>237</v>
      </c>
      <c r="B297" s="84" t="s">
        <v>140</v>
      </c>
      <c r="C297" s="94" t="s">
        <v>435</v>
      </c>
      <c r="D297" s="104">
        <v>50000</v>
      </c>
      <c r="E297" s="104">
        <v>0</v>
      </c>
      <c r="F297" s="104">
        <f t="shared" si="63"/>
        <v>50000</v>
      </c>
    </row>
    <row r="298" spans="1:6" ht="44.4" customHeight="1" x14ac:dyDescent="0.25">
      <c r="A298" s="93" t="s">
        <v>162</v>
      </c>
      <c r="B298" s="84" t="s">
        <v>140</v>
      </c>
      <c r="C298" s="94" t="s">
        <v>825</v>
      </c>
      <c r="D298" s="104">
        <f>D299</f>
        <v>50000</v>
      </c>
      <c r="E298" s="104">
        <f>E299</f>
        <v>49850</v>
      </c>
      <c r="F298" s="104">
        <f t="shared" si="63"/>
        <v>150</v>
      </c>
    </row>
    <row r="299" spans="1:6" ht="42" customHeight="1" x14ac:dyDescent="0.25">
      <c r="A299" s="93" t="s">
        <v>164</v>
      </c>
      <c r="B299" s="84" t="s">
        <v>140</v>
      </c>
      <c r="C299" s="94" t="s">
        <v>826</v>
      </c>
      <c r="D299" s="104">
        <f>D300</f>
        <v>50000</v>
      </c>
      <c r="E299" s="104">
        <f>E300</f>
        <v>49850</v>
      </c>
      <c r="F299" s="104">
        <f t="shared" si="63"/>
        <v>150</v>
      </c>
    </row>
    <row r="300" spans="1:6" ht="25.8" customHeight="1" x14ac:dyDescent="0.25">
      <c r="A300" s="93" t="s">
        <v>168</v>
      </c>
      <c r="B300" s="84" t="s">
        <v>140</v>
      </c>
      <c r="C300" s="94" t="s">
        <v>827</v>
      </c>
      <c r="D300" s="104">
        <v>50000</v>
      </c>
      <c r="E300" s="104">
        <v>49850</v>
      </c>
      <c r="F300" s="104">
        <f t="shared" si="63"/>
        <v>150</v>
      </c>
    </row>
    <row r="301" spans="1:6" ht="19.2" customHeight="1" x14ac:dyDescent="0.25">
      <c r="A301" s="88" t="s">
        <v>436</v>
      </c>
      <c r="B301" s="85" t="s">
        <v>140</v>
      </c>
      <c r="C301" s="89" t="s">
        <v>437</v>
      </c>
      <c r="D301" s="108">
        <f>D302+D305+D308+D315+D318</f>
        <v>19539183.370000001</v>
      </c>
      <c r="E301" s="108">
        <f>E302+E305+E308+E315+E318</f>
        <v>7593702.9900000002</v>
      </c>
      <c r="F301" s="104">
        <f t="shared" si="63"/>
        <v>11945480.380000001</v>
      </c>
    </row>
    <row r="302" spans="1:6" ht="70.2" customHeight="1" x14ac:dyDescent="0.25">
      <c r="A302" s="93" t="s">
        <v>144</v>
      </c>
      <c r="B302" s="84" t="s">
        <v>140</v>
      </c>
      <c r="C302" s="94" t="s">
        <v>438</v>
      </c>
      <c r="D302" s="104">
        <f>D341</f>
        <v>5000</v>
      </c>
      <c r="E302" s="104">
        <f>E341</f>
        <v>0</v>
      </c>
      <c r="F302" s="104">
        <f t="shared" si="63"/>
        <v>5000</v>
      </c>
    </row>
    <row r="303" spans="1:6" ht="32.4" customHeight="1" x14ac:dyDescent="0.25">
      <c r="A303" s="93" t="s">
        <v>154</v>
      </c>
      <c r="B303" s="84" t="s">
        <v>140</v>
      </c>
      <c r="C303" s="94" t="s">
        <v>439</v>
      </c>
      <c r="D303" s="104">
        <f>D304</f>
        <v>5000</v>
      </c>
      <c r="E303" s="104">
        <f>E304</f>
        <v>0</v>
      </c>
      <c r="F303" s="104">
        <f t="shared" si="63"/>
        <v>5000</v>
      </c>
    </row>
    <row r="304" spans="1:6" ht="59.4" customHeight="1" x14ac:dyDescent="0.25">
      <c r="A304" s="93" t="s">
        <v>237</v>
      </c>
      <c r="B304" s="84" t="s">
        <v>140</v>
      </c>
      <c r="C304" s="94" t="s">
        <v>440</v>
      </c>
      <c r="D304" s="104">
        <f>D343</f>
        <v>5000</v>
      </c>
      <c r="E304" s="104">
        <f>E343</f>
        <v>0</v>
      </c>
      <c r="F304" s="104">
        <f t="shared" si="63"/>
        <v>5000</v>
      </c>
    </row>
    <row r="305" spans="1:6" ht="39.6" customHeight="1" x14ac:dyDescent="0.25">
      <c r="A305" s="93" t="s">
        <v>162</v>
      </c>
      <c r="B305" s="84" t="s">
        <v>140</v>
      </c>
      <c r="C305" s="94" t="s">
        <v>441</v>
      </c>
      <c r="D305" s="104">
        <f t="shared" ref="D305:E306" si="64">D344</f>
        <v>632130</v>
      </c>
      <c r="E305" s="104">
        <f>E344</f>
        <v>297191.25</v>
      </c>
      <c r="F305" s="104">
        <f t="shared" si="63"/>
        <v>334938.75</v>
      </c>
    </row>
    <row r="306" spans="1:6" ht="37.200000000000003" customHeight="1" x14ac:dyDescent="0.25">
      <c r="A306" s="93" t="s">
        <v>164</v>
      </c>
      <c r="B306" s="84" t="s">
        <v>140</v>
      </c>
      <c r="C306" s="94" t="s">
        <v>442</v>
      </c>
      <c r="D306" s="104">
        <f t="shared" si="64"/>
        <v>632130</v>
      </c>
      <c r="E306" s="104">
        <f t="shared" si="64"/>
        <v>297191.25</v>
      </c>
      <c r="F306" s="104">
        <f t="shared" si="63"/>
        <v>334938.75</v>
      </c>
    </row>
    <row r="307" spans="1:6" ht="19.95" customHeight="1" x14ac:dyDescent="0.25">
      <c r="A307" s="93" t="s">
        <v>168</v>
      </c>
      <c r="B307" s="84" t="s">
        <v>140</v>
      </c>
      <c r="C307" s="94" t="s">
        <v>443</v>
      </c>
      <c r="D307" s="104">
        <f>D346</f>
        <v>632130</v>
      </c>
      <c r="E307" s="104">
        <f>E346</f>
        <v>297191.25</v>
      </c>
      <c r="F307" s="104">
        <f t="shared" si="63"/>
        <v>334938.75</v>
      </c>
    </row>
    <row r="308" spans="1:6" ht="27.6" customHeight="1" x14ac:dyDescent="0.25">
      <c r="A308" s="93" t="s">
        <v>444</v>
      </c>
      <c r="B308" s="84" t="s">
        <v>140</v>
      </c>
      <c r="C308" s="94" t="s">
        <v>445</v>
      </c>
      <c r="D308" s="104">
        <f>D309+D311+D314</f>
        <v>11142753.370000001</v>
      </c>
      <c r="E308" s="104">
        <f>E309+E311+E314</f>
        <v>6488811.7400000002</v>
      </c>
      <c r="F308" s="104">
        <f t="shared" si="63"/>
        <v>4653941.6300000008</v>
      </c>
    </row>
    <row r="309" spans="1:6" ht="29.4" customHeight="1" x14ac:dyDescent="0.25">
      <c r="A309" s="93" t="s">
        <v>446</v>
      </c>
      <c r="B309" s="84" t="s">
        <v>140</v>
      </c>
      <c r="C309" s="94" t="s">
        <v>447</v>
      </c>
      <c r="D309" s="104">
        <f>D323</f>
        <v>8557011.2400000002</v>
      </c>
      <c r="E309" s="104">
        <f>E310</f>
        <v>5474576.46</v>
      </c>
      <c r="F309" s="104">
        <f t="shared" si="63"/>
        <v>3082434.7800000003</v>
      </c>
    </row>
    <row r="310" spans="1:6" ht="30.6" customHeight="1" x14ac:dyDescent="0.25">
      <c r="A310" s="93" t="s">
        <v>448</v>
      </c>
      <c r="B310" s="84" t="s">
        <v>140</v>
      </c>
      <c r="C310" s="94" t="s">
        <v>449</v>
      </c>
      <c r="D310" s="104">
        <f>D324</f>
        <v>8557011.2400000002</v>
      </c>
      <c r="E310" s="104">
        <f>E324</f>
        <v>5474576.46</v>
      </c>
      <c r="F310" s="104">
        <f t="shared" si="63"/>
        <v>3082434.7800000003</v>
      </c>
    </row>
    <row r="311" spans="1:6" ht="29.4" customHeight="1" x14ac:dyDescent="0.25">
      <c r="A311" s="93" t="s">
        <v>450</v>
      </c>
      <c r="B311" s="84" t="s">
        <v>140</v>
      </c>
      <c r="C311" s="94" t="s">
        <v>451</v>
      </c>
      <c r="D311" s="104">
        <f>D327+D332</f>
        <v>2477742.13</v>
      </c>
      <c r="E311" s="104">
        <f>E327+E332</f>
        <v>971235.28</v>
      </c>
      <c r="F311" s="104">
        <f t="shared" si="63"/>
        <v>1506506.8499999999</v>
      </c>
    </row>
    <row r="312" spans="1:6" ht="40.799999999999997" customHeight="1" x14ac:dyDescent="0.25">
      <c r="A312" s="93" t="s">
        <v>452</v>
      </c>
      <c r="B312" s="84" t="s">
        <v>140</v>
      </c>
      <c r="C312" s="94" t="s">
        <v>453</v>
      </c>
      <c r="D312" s="104">
        <f>D328</f>
        <v>900000</v>
      </c>
      <c r="E312" s="104">
        <f>E328</f>
        <v>538072.48</v>
      </c>
      <c r="F312" s="104">
        <f t="shared" si="63"/>
        <v>361927.52</v>
      </c>
    </row>
    <row r="313" spans="1:6" ht="22.8" customHeight="1" x14ac:dyDescent="0.25">
      <c r="A313" s="93" t="s">
        <v>454</v>
      </c>
      <c r="B313" s="84" t="s">
        <v>140</v>
      </c>
      <c r="C313" s="94" t="s">
        <v>455</v>
      </c>
      <c r="D313" s="104">
        <f>D329+D333</f>
        <v>1577742.13</v>
      </c>
      <c r="E313" s="104">
        <f>E329+E333</f>
        <v>433162.8</v>
      </c>
      <c r="F313" s="104">
        <f t="shared" si="63"/>
        <v>1144579.3299999998</v>
      </c>
    </row>
    <row r="314" spans="1:6" ht="13.2" x14ac:dyDescent="0.25">
      <c r="A314" s="93" t="s">
        <v>456</v>
      </c>
      <c r="B314" s="84" t="s">
        <v>140</v>
      </c>
      <c r="C314" s="94" t="s">
        <v>457</v>
      </c>
      <c r="D314" s="104">
        <f>D348</f>
        <v>108000</v>
      </c>
      <c r="E314" s="104">
        <f>E348</f>
        <v>43000</v>
      </c>
      <c r="F314" s="104">
        <f t="shared" si="63"/>
        <v>65000</v>
      </c>
    </row>
    <row r="315" spans="1:6" ht="40.200000000000003" customHeight="1" x14ac:dyDescent="0.25">
      <c r="A315" s="93" t="s">
        <v>307</v>
      </c>
      <c r="B315" s="84" t="s">
        <v>140</v>
      </c>
      <c r="C315" s="94" t="s">
        <v>458</v>
      </c>
      <c r="D315" s="104">
        <f t="shared" ref="D315:E316" si="65">D334</f>
        <v>1701700</v>
      </c>
      <c r="E315" s="104">
        <f t="shared" si="65"/>
        <v>802500</v>
      </c>
      <c r="F315" s="104">
        <f t="shared" si="63"/>
        <v>899200</v>
      </c>
    </row>
    <row r="316" spans="1:6" ht="13.2" x14ac:dyDescent="0.25">
      <c r="A316" s="93" t="s">
        <v>309</v>
      </c>
      <c r="B316" s="84" t="s">
        <v>140</v>
      </c>
      <c r="C316" s="94" t="s">
        <v>459</v>
      </c>
      <c r="D316" s="104">
        <f t="shared" si="65"/>
        <v>1701700</v>
      </c>
      <c r="E316" s="104">
        <f t="shared" si="65"/>
        <v>802500</v>
      </c>
      <c r="F316" s="104">
        <f t="shared" si="63"/>
        <v>899200</v>
      </c>
    </row>
    <row r="317" spans="1:6" ht="52.2" customHeight="1" x14ac:dyDescent="0.25">
      <c r="A317" s="93" t="s">
        <v>460</v>
      </c>
      <c r="B317" s="84" t="s">
        <v>140</v>
      </c>
      <c r="C317" s="94" t="s">
        <v>461</v>
      </c>
      <c r="D317" s="104">
        <f>D336</f>
        <v>1701700</v>
      </c>
      <c r="E317" s="104">
        <f>E336</f>
        <v>802500</v>
      </c>
      <c r="F317" s="104">
        <f t="shared" si="63"/>
        <v>899200</v>
      </c>
    </row>
    <row r="318" spans="1:6" ht="40.950000000000003" customHeight="1" x14ac:dyDescent="0.25">
      <c r="A318" s="93" t="s">
        <v>263</v>
      </c>
      <c r="B318" s="84" t="s">
        <v>140</v>
      </c>
      <c r="C318" s="94" t="s">
        <v>462</v>
      </c>
      <c r="D318" s="104">
        <f t="shared" ref="D318:E320" si="66">D337+D349</f>
        <v>6057600</v>
      </c>
      <c r="E318" s="104">
        <f t="shared" si="66"/>
        <v>5200</v>
      </c>
      <c r="F318" s="104">
        <f t="shared" si="63"/>
        <v>6052400</v>
      </c>
    </row>
    <row r="319" spans="1:6" ht="18.600000000000001" customHeight="1" x14ac:dyDescent="0.25">
      <c r="A319" s="93" t="s">
        <v>265</v>
      </c>
      <c r="B319" s="84" t="s">
        <v>140</v>
      </c>
      <c r="C319" s="94" t="s">
        <v>463</v>
      </c>
      <c r="D319" s="104">
        <f t="shared" si="66"/>
        <v>6057600</v>
      </c>
      <c r="E319" s="104">
        <f t="shared" si="66"/>
        <v>5200</v>
      </c>
      <c r="F319" s="104">
        <f t="shared" si="63"/>
        <v>6052400</v>
      </c>
    </row>
    <row r="320" spans="1:6" ht="28.2" customHeight="1" x14ac:dyDescent="0.25">
      <c r="A320" s="93" t="s">
        <v>267</v>
      </c>
      <c r="B320" s="84" t="s">
        <v>140</v>
      </c>
      <c r="C320" s="94" t="s">
        <v>464</v>
      </c>
      <c r="D320" s="104">
        <f t="shared" si="66"/>
        <v>6057600</v>
      </c>
      <c r="E320" s="104">
        <f t="shared" si="66"/>
        <v>5200</v>
      </c>
      <c r="F320" s="104">
        <f t="shared" si="63"/>
        <v>6052400</v>
      </c>
    </row>
    <row r="321" spans="1:6" ht="18.600000000000001" customHeight="1" x14ac:dyDescent="0.25">
      <c r="A321" s="88" t="s">
        <v>465</v>
      </c>
      <c r="B321" s="85" t="s">
        <v>140</v>
      </c>
      <c r="C321" s="89" t="s">
        <v>466</v>
      </c>
      <c r="D321" s="108">
        <f t="shared" ref="D321:E323" si="67">D322</f>
        <v>8557011.2400000002</v>
      </c>
      <c r="E321" s="108">
        <f t="shared" si="67"/>
        <v>5474576.46</v>
      </c>
      <c r="F321" s="104">
        <f t="shared" si="63"/>
        <v>3082434.7800000003</v>
      </c>
    </row>
    <row r="322" spans="1:6" ht="27.6" customHeight="1" x14ac:dyDescent="0.25">
      <c r="A322" s="93" t="s">
        <v>444</v>
      </c>
      <c r="B322" s="84" t="s">
        <v>140</v>
      </c>
      <c r="C322" s="94" t="s">
        <v>467</v>
      </c>
      <c r="D322" s="104">
        <f t="shared" si="67"/>
        <v>8557011.2400000002</v>
      </c>
      <c r="E322" s="104">
        <f t="shared" si="67"/>
        <v>5474576.46</v>
      </c>
      <c r="F322" s="104">
        <f t="shared" si="63"/>
        <v>3082434.7800000003</v>
      </c>
    </row>
    <row r="323" spans="1:6" ht="32.4" customHeight="1" x14ac:dyDescent="0.25">
      <c r="A323" s="93" t="s">
        <v>446</v>
      </c>
      <c r="B323" s="84" t="s">
        <v>140</v>
      </c>
      <c r="C323" s="94" t="s">
        <v>468</v>
      </c>
      <c r="D323" s="104">
        <f t="shared" si="67"/>
        <v>8557011.2400000002</v>
      </c>
      <c r="E323" s="104">
        <f t="shared" si="67"/>
        <v>5474576.46</v>
      </c>
      <c r="F323" s="104">
        <f t="shared" si="63"/>
        <v>3082434.7800000003</v>
      </c>
    </row>
    <row r="324" spans="1:6" ht="33" customHeight="1" x14ac:dyDescent="0.25">
      <c r="A324" s="93" t="s">
        <v>448</v>
      </c>
      <c r="B324" s="84" t="s">
        <v>140</v>
      </c>
      <c r="C324" s="94" t="s">
        <v>469</v>
      </c>
      <c r="D324" s="104">
        <v>8557011.2400000002</v>
      </c>
      <c r="E324" s="166">
        <v>5474576.46</v>
      </c>
      <c r="F324" s="104">
        <f t="shared" si="63"/>
        <v>3082434.7800000003</v>
      </c>
    </row>
    <row r="325" spans="1:6" ht="15" customHeight="1" x14ac:dyDescent="0.25">
      <c r="A325" s="88" t="s">
        <v>470</v>
      </c>
      <c r="B325" s="85" t="s">
        <v>140</v>
      </c>
      <c r="C325" s="89" t="s">
        <v>471</v>
      </c>
      <c r="D325" s="108">
        <f>D326</f>
        <v>1734498</v>
      </c>
      <c r="E325" s="108">
        <f>E326</f>
        <v>538072.48</v>
      </c>
      <c r="F325" s="104">
        <f t="shared" si="63"/>
        <v>1196425.52</v>
      </c>
    </row>
    <row r="326" spans="1:6" ht="28.2" customHeight="1" x14ac:dyDescent="0.25">
      <c r="A326" s="93" t="s">
        <v>444</v>
      </c>
      <c r="B326" s="84" t="s">
        <v>140</v>
      </c>
      <c r="C326" s="94" t="s">
        <v>472</v>
      </c>
      <c r="D326" s="104">
        <f>D327</f>
        <v>1734498</v>
      </c>
      <c r="E326" s="104">
        <f>E327</f>
        <v>538072.48</v>
      </c>
      <c r="F326" s="104">
        <f t="shared" si="63"/>
        <v>1196425.52</v>
      </c>
    </row>
    <row r="327" spans="1:6" ht="28.2" customHeight="1" x14ac:dyDescent="0.25">
      <c r="A327" s="93" t="s">
        <v>450</v>
      </c>
      <c r="B327" s="84" t="s">
        <v>140</v>
      </c>
      <c r="C327" s="94" t="s">
        <v>473</v>
      </c>
      <c r="D327" s="104">
        <f>D328+D329</f>
        <v>1734498</v>
      </c>
      <c r="E327" s="104">
        <f>E328</f>
        <v>538072.48</v>
      </c>
      <c r="F327" s="104">
        <f t="shared" si="63"/>
        <v>1196425.52</v>
      </c>
    </row>
    <row r="328" spans="1:6" ht="39" customHeight="1" x14ac:dyDescent="0.25">
      <c r="A328" s="93" t="s">
        <v>452</v>
      </c>
      <c r="B328" s="84" t="s">
        <v>140</v>
      </c>
      <c r="C328" s="94" t="s">
        <v>474</v>
      </c>
      <c r="D328" s="104">
        <v>900000</v>
      </c>
      <c r="E328" s="166">
        <v>538072.48</v>
      </c>
      <c r="F328" s="104">
        <f t="shared" si="63"/>
        <v>361927.52</v>
      </c>
    </row>
    <row r="329" spans="1:6" ht="25.2" customHeight="1" x14ac:dyDescent="0.25">
      <c r="A329" s="93" t="s">
        <v>454</v>
      </c>
      <c r="B329" s="84" t="s">
        <v>140</v>
      </c>
      <c r="C329" s="94" t="s">
        <v>475</v>
      </c>
      <c r="D329" s="104">
        <v>834498</v>
      </c>
      <c r="E329" s="104">
        <v>0</v>
      </c>
      <c r="F329" s="104">
        <f t="shared" si="63"/>
        <v>834498</v>
      </c>
    </row>
    <row r="330" spans="1:6" ht="13.2" x14ac:dyDescent="0.25">
      <c r="A330" s="88" t="s">
        <v>476</v>
      </c>
      <c r="B330" s="85" t="s">
        <v>140</v>
      </c>
      <c r="C330" s="89" t="s">
        <v>477</v>
      </c>
      <c r="D330" s="108">
        <f>D331+D334+D337</f>
        <v>8410044.129999999</v>
      </c>
      <c r="E330" s="108">
        <f>E331+E334+E337</f>
        <v>1235662.8</v>
      </c>
      <c r="F330" s="104">
        <f t="shared" si="63"/>
        <v>7174381.3299999991</v>
      </c>
    </row>
    <row r="331" spans="1:6" ht="24" customHeight="1" x14ac:dyDescent="0.25">
      <c r="A331" s="95" t="s">
        <v>444</v>
      </c>
      <c r="B331" s="86" t="s">
        <v>140</v>
      </c>
      <c r="C331" s="131" t="s">
        <v>597</v>
      </c>
      <c r="D331" s="108">
        <f>D332</f>
        <v>743244.13</v>
      </c>
      <c r="E331" s="166">
        <v>433162.8</v>
      </c>
      <c r="F331" s="104">
        <f t="shared" si="63"/>
        <v>310081.33</v>
      </c>
    </row>
    <row r="332" spans="1:6" ht="29.4" customHeight="1" x14ac:dyDescent="0.25">
      <c r="A332" s="95" t="s">
        <v>450</v>
      </c>
      <c r="B332" s="86" t="s">
        <v>140</v>
      </c>
      <c r="C332" s="131" t="s">
        <v>598</v>
      </c>
      <c r="D332" s="108">
        <f>D333</f>
        <v>743244.13</v>
      </c>
      <c r="E332" s="166">
        <v>433162.8</v>
      </c>
      <c r="F332" s="104">
        <f t="shared" si="63"/>
        <v>310081.33</v>
      </c>
    </row>
    <row r="333" spans="1:6" ht="27.6" customHeight="1" x14ac:dyDescent="0.25">
      <c r="A333" s="95" t="s">
        <v>454</v>
      </c>
      <c r="B333" s="86" t="s">
        <v>140</v>
      </c>
      <c r="C333" s="131" t="s">
        <v>599</v>
      </c>
      <c r="D333" s="104">
        <v>743244.13</v>
      </c>
      <c r="E333" s="166">
        <v>433162.8</v>
      </c>
      <c r="F333" s="104">
        <f t="shared" si="63"/>
        <v>310081.33</v>
      </c>
    </row>
    <row r="334" spans="1:6" ht="34.950000000000003" customHeight="1" x14ac:dyDescent="0.25">
      <c r="A334" s="93" t="s">
        <v>307</v>
      </c>
      <c r="B334" s="84" t="s">
        <v>140</v>
      </c>
      <c r="C334" s="94" t="s">
        <v>478</v>
      </c>
      <c r="D334" s="104">
        <f>D335</f>
        <v>1701700</v>
      </c>
      <c r="E334" s="104">
        <f>E335</f>
        <v>802500</v>
      </c>
      <c r="F334" s="104">
        <f t="shared" si="63"/>
        <v>899200</v>
      </c>
    </row>
    <row r="335" spans="1:6" ht="17.399999999999999" customHeight="1" x14ac:dyDescent="0.25">
      <c r="A335" s="93" t="s">
        <v>309</v>
      </c>
      <c r="B335" s="84" t="s">
        <v>140</v>
      </c>
      <c r="C335" s="94" t="s">
        <v>479</v>
      </c>
      <c r="D335" s="104">
        <f>D336</f>
        <v>1701700</v>
      </c>
      <c r="E335" s="104">
        <f>E336</f>
        <v>802500</v>
      </c>
      <c r="F335" s="104">
        <f t="shared" si="63"/>
        <v>899200</v>
      </c>
    </row>
    <row r="336" spans="1:6" ht="47.4" customHeight="1" x14ac:dyDescent="0.25">
      <c r="A336" s="93" t="s">
        <v>460</v>
      </c>
      <c r="B336" s="84" t="s">
        <v>140</v>
      </c>
      <c r="C336" s="94" t="s">
        <v>480</v>
      </c>
      <c r="D336" s="104">
        <v>1701700</v>
      </c>
      <c r="E336" s="104">
        <v>802500</v>
      </c>
      <c r="F336" s="104">
        <f t="shared" si="63"/>
        <v>899200</v>
      </c>
    </row>
    <row r="337" spans="1:6" ht="40.950000000000003" customHeight="1" x14ac:dyDescent="0.25">
      <c r="A337" s="93" t="s">
        <v>263</v>
      </c>
      <c r="B337" s="84" t="s">
        <v>140</v>
      </c>
      <c r="C337" s="94" t="s">
        <v>481</v>
      </c>
      <c r="D337" s="104">
        <f>D338</f>
        <v>5965100</v>
      </c>
      <c r="E337" s="104">
        <v>0</v>
      </c>
      <c r="F337" s="104">
        <f t="shared" si="63"/>
        <v>5965100</v>
      </c>
    </row>
    <row r="338" spans="1:6" ht="19.2" customHeight="1" x14ac:dyDescent="0.25">
      <c r="A338" s="93" t="s">
        <v>265</v>
      </c>
      <c r="B338" s="84" t="s">
        <v>140</v>
      </c>
      <c r="C338" s="94" t="s">
        <v>482</v>
      </c>
      <c r="D338" s="104">
        <f>D339</f>
        <v>5965100</v>
      </c>
      <c r="E338" s="104">
        <v>0</v>
      </c>
      <c r="F338" s="104">
        <f t="shared" si="63"/>
        <v>5965100</v>
      </c>
    </row>
    <row r="339" spans="1:6" ht="29.4" customHeight="1" x14ac:dyDescent="0.25">
      <c r="A339" s="93" t="s">
        <v>267</v>
      </c>
      <c r="B339" s="84" t="s">
        <v>140</v>
      </c>
      <c r="C339" s="94" t="s">
        <v>483</v>
      </c>
      <c r="D339" s="104">
        <v>5965100</v>
      </c>
      <c r="E339" s="104">
        <v>0</v>
      </c>
      <c r="F339" s="104">
        <f t="shared" si="63"/>
        <v>5965100</v>
      </c>
    </row>
    <row r="340" spans="1:6" ht="27" customHeight="1" x14ac:dyDescent="0.25">
      <c r="A340" s="88" t="s">
        <v>484</v>
      </c>
      <c r="B340" s="85" t="s">
        <v>140</v>
      </c>
      <c r="C340" s="89" t="s">
        <v>485</v>
      </c>
      <c r="D340" s="108">
        <f>D341+D347+D344+D349</f>
        <v>837630</v>
      </c>
      <c r="E340" s="108">
        <f>E341+E347+E344+E349</f>
        <v>345391.25</v>
      </c>
      <c r="F340" s="104">
        <f t="shared" si="63"/>
        <v>492238.75</v>
      </c>
    </row>
    <row r="341" spans="1:6" ht="70.95" customHeight="1" x14ac:dyDescent="0.25">
      <c r="A341" s="93" t="s">
        <v>144</v>
      </c>
      <c r="B341" s="84" t="s">
        <v>140</v>
      </c>
      <c r="C341" s="94" t="s">
        <v>486</v>
      </c>
      <c r="D341" s="104">
        <v>5000</v>
      </c>
      <c r="E341" s="104">
        <f t="shared" ref="E341:E342" si="68">E342</f>
        <v>0</v>
      </c>
      <c r="F341" s="104">
        <f t="shared" si="63"/>
        <v>5000</v>
      </c>
    </row>
    <row r="342" spans="1:6" ht="34.799999999999997" customHeight="1" x14ac:dyDescent="0.25">
      <c r="A342" s="93" t="s">
        <v>154</v>
      </c>
      <c r="B342" s="84" t="s">
        <v>140</v>
      </c>
      <c r="C342" s="94" t="s">
        <v>487</v>
      </c>
      <c r="D342" s="104">
        <v>5000</v>
      </c>
      <c r="E342" s="104">
        <f t="shared" si="68"/>
        <v>0</v>
      </c>
      <c r="F342" s="104">
        <f t="shared" si="63"/>
        <v>5000</v>
      </c>
    </row>
    <row r="343" spans="1:6" ht="57.6" customHeight="1" x14ac:dyDescent="0.25">
      <c r="A343" s="93" t="s">
        <v>237</v>
      </c>
      <c r="B343" s="84" t="s">
        <v>140</v>
      </c>
      <c r="C343" s="94" t="s">
        <v>488</v>
      </c>
      <c r="D343" s="104">
        <v>5000</v>
      </c>
      <c r="E343" s="104">
        <v>0</v>
      </c>
      <c r="F343" s="104">
        <f t="shared" si="63"/>
        <v>5000</v>
      </c>
    </row>
    <row r="344" spans="1:6" ht="39" customHeight="1" x14ac:dyDescent="0.25">
      <c r="A344" s="93" t="s">
        <v>162</v>
      </c>
      <c r="B344" s="84" t="s">
        <v>140</v>
      </c>
      <c r="C344" s="94" t="s">
        <v>489</v>
      </c>
      <c r="D344" s="104">
        <f>D345</f>
        <v>632130</v>
      </c>
      <c r="E344" s="104">
        <f t="shared" ref="E344" si="69">E345</f>
        <v>297191.25</v>
      </c>
      <c r="F344" s="104">
        <f t="shared" si="63"/>
        <v>334938.75</v>
      </c>
    </row>
    <row r="345" spans="1:6" ht="36.6" customHeight="1" x14ac:dyDescent="0.25">
      <c r="A345" s="93" t="s">
        <v>164</v>
      </c>
      <c r="B345" s="84" t="s">
        <v>140</v>
      </c>
      <c r="C345" s="94" t="s">
        <v>490</v>
      </c>
      <c r="D345" s="104">
        <f>D346</f>
        <v>632130</v>
      </c>
      <c r="E345" s="104">
        <f t="shared" ref="E345" si="70">E346</f>
        <v>297191.25</v>
      </c>
      <c r="F345" s="104">
        <f t="shared" si="63"/>
        <v>334938.75</v>
      </c>
    </row>
    <row r="346" spans="1:6" ht="17.399999999999999" customHeight="1" x14ac:dyDescent="0.25">
      <c r="A346" s="93" t="s">
        <v>168</v>
      </c>
      <c r="B346" s="84" t="s">
        <v>140</v>
      </c>
      <c r="C346" s="94" t="s">
        <v>491</v>
      </c>
      <c r="D346" s="104">
        <v>632130</v>
      </c>
      <c r="E346" s="104">
        <v>297191.25</v>
      </c>
      <c r="F346" s="104">
        <f t="shared" si="63"/>
        <v>334938.75</v>
      </c>
    </row>
    <row r="347" spans="1:6" ht="28.2" customHeight="1" x14ac:dyDescent="0.25">
      <c r="A347" s="93" t="s">
        <v>444</v>
      </c>
      <c r="B347" s="84" t="s">
        <v>140</v>
      </c>
      <c r="C347" s="94" t="s">
        <v>492</v>
      </c>
      <c r="D347" s="104">
        <f>D348</f>
        <v>108000</v>
      </c>
      <c r="E347" s="104">
        <f>E348</f>
        <v>43000</v>
      </c>
      <c r="F347" s="104">
        <f t="shared" si="63"/>
        <v>65000</v>
      </c>
    </row>
    <row r="348" spans="1:6" ht="16.95" customHeight="1" x14ac:dyDescent="0.25">
      <c r="A348" s="93" t="s">
        <v>456</v>
      </c>
      <c r="B348" s="84" t="s">
        <v>140</v>
      </c>
      <c r="C348" s="94" t="s">
        <v>493</v>
      </c>
      <c r="D348" s="104">
        <v>108000</v>
      </c>
      <c r="E348" s="104">
        <v>43000</v>
      </c>
      <c r="F348" s="104">
        <f t="shared" si="63"/>
        <v>65000</v>
      </c>
    </row>
    <row r="349" spans="1:6" ht="37.950000000000003" customHeight="1" x14ac:dyDescent="0.25">
      <c r="A349" s="93" t="s">
        <v>263</v>
      </c>
      <c r="B349" s="84" t="s">
        <v>140</v>
      </c>
      <c r="C349" s="94" t="s">
        <v>494</v>
      </c>
      <c r="D349" s="104">
        <f>D350</f>
        <v>92500</v>
      </c>
      <c r="E349" s="104">
        <f>E350</f>
        <v>5200</v>
      </c>
      <c r="F349" s="104">
        <f t="shared" si="63"/>
        <v>87300</v>
      </c>
    </row>
    <row r="350" spans="1:6" ht="18.600000000000001" customHeight="1" x14ac:dyDescent="0.25">
      <c r="A350" s="93" t="s">
        <v>265</v>
      </c>
      <c r="B350" s="84" t="s">
        <v>140</v>
      </c>
      <c r="C350" s="94" t="s">
        <v>495</v>
      </c>
      <c r="D350" s="104">
        <f>D351</f>
        <v>92500</v>
      </c>
      <c r="E350" s="104">
        <f>E351</f>
        <v>5200</v>
      </c>
      <c r="F350" s="104">
        <f t="shared" si="63"/>
        <v>87300</v>
      </c>
    </row>
    <row r="351" spans="1:6" ht="27" customHeight="1" x14ac:dyDescent="0.25">
      <c r="A351" s="93" t="s">
        <v>267</v>
      </c>
      <c r="B351" s="84" t="s">
        <v>140</v>
      </c>
      <c r="C351" s="94" t="s">
        <v>496</v>
      </c>
      <c r="D351" s="104">
        <v>92500</v>
      </c>
      <c r="E351" s="104">
        <v>5200</v>
      </c>
      <c r="F351" s="104">
        <f t="shared" si="63"/>
        <v>87300</v>
      </c>
    </row>
    <row r="352" spans="1:6" ht="13.2" x14ac:dyDescent="0.25">
      <c r="A352" s="88" t="s">
        <v>497</v>
      </c>
      <c r="B352" s="85" t="s">
        <v>140</v>
      </c>
      <c r="C352" s="89" t="s">
        <v>498</v>
      </c>
      <c r="D352" s="108">
        <f>D360+D364</f>
        <v>810000</v>
      </c>
      <c r="E352" s="108">
        <f t="shared" ref="E352" si="71">E360+E364</f>
        <v>540570.99</v>
      </c>
      <c r="F352" s="104">
        <f t="shared" ref="F352:F377" si="72">D352-E352</f>
        <v>269429.01</v>
      </c>
    </row>
    <row r="353" spans="1:6" ht="72.599999999999994" customHeight="1" x14ac:dyDescent="0.25">
      <c r="A353" s="93" t="s">
        <v>144</v>
      </c>
      <c r="B353" s="84" t="s">
        <v>140</v>
      </c>
      <c r="C353" s="94" t="s">
        <v>499</v>
      </c>
      <c r="D353" s="104">
        <f>D365</f>
        <v>490000</v>
      </c>
      <c r="E353" s="104">
        <f>E365</f>
        <v>368261.3</v>
      </c>
      <c r="F353" s="104">
        <f t="shared" si="72"/>
        <v>121738.70000000001</v>
      </c>
    </row>
    <row r="354" spans="1:6" ht="30" customHeight="1" x14ac:dyDescent="0.25">
      <c r="A354" s="93" t="s">
        <v>154</v>
      </c>
      <c r="B354" s="84" t="s">
        <v>140</v>
      </c>
      <c r="C354" s="94" t="s">
        <v>500</v>
      </c>
      <c r="D354" s="104">
        <f>D366</f>
        <v>490000</v>
      </c>
      <c r="E354" s="104">
        <f>E366</f>
        <v>368261.3</v>
      </c>
      <c r="F354" s="104">
        <f t="shared" si="72"/>
        <v>121738.70000000001</v>
      </c>
    </row>
    <row r="355" spans="1:6" ht="46.2" hidden="1" customHeight="1" x14ac:dyDescent="0.25">
      <c r="A355" s="93"/>
      <c r="B355" s="84" t="s">
        <v>140</v>
      </c>
      <c r="C355" s="94" t="s">
        <v>501</v>
      </c>
      <c r="D355" s="104">
        <f>D367</f>
        <v>0</v>
      </c>
      <c r="E355" s="104">
        <v>0</v>
      </c>
      <c r="F355" s="104">
        <f t="shared" si="72"/>
        <v>0</v>
      </c>
    </row>
    <row r="356" spans="1:6" ht="56.4" customHeight="1" x14ac:dyDescent="0.25">
      <c r="A356" s="93" t="s">
        <v>237</v>
      </c>
      <c r="B356" s="84" t="s">
        <v>140</v>
      </c>
      <c r="C356" s="94" t="s">
        <v>502</v>
      </c>
      <c r="D356" s="104">
        <f>D368</f>
        <v>490000</v>
      </c>
      <c r="E356" s="104">
        <f t="shared" ref="E356" si="73">E368</f>
        <v>368261.3</v>
      </c>
      <c r="F356" s="104">
        <f t="shared" si="72"/>
        <v>121738.70000000001</v>
      </c>
    </row>
    <row r="357" spans="1:6" ht="33.6" customHeight="1" x14ac:dyDescent="0.25">
      <c r="A357" s="93" t="s">
        <v>162</v>
      </c>
      <c r="B357" s="84" t="s">
        <v>140</v>
      </c>
      <c r="C357" s="94" t="s">
        <v>503</v>
      </c>
      <c r="D357" s="104">
        <f>D361+D369</f>
        <v>320000</v>
      </c>
      <c r="E357" s="104">
        <f t="shared" ref="E357" si="74">E361+E369</f>
        <v>172309.69</v>
      </c>
      <c r="F357" s="104">
        <f t="shared" si="72"/>
        <v>147690.31</v>
      </c>
    </row>
    <row r="358" spans="1:6" ht="40.950000000000003" customHeight="1" x14ac:dyDescent="0.25">
      <c r="A358" s="93" t="s">
        <v>164</v>
      </c>
      <c r="B358" s="84" t="s">
        <v>140</v>
      </c>
      <c r="C358" s="94" t="s">
        <v>504</v>
      </c>
      <c r="D358" s="104">
        <f>D362+D370</f>
        <v>320000</v>
      </c>
      <c r="E358" s="104">
        <f t="shared" ref="E358" si="75">E362+E370</f>
        <v>172309.69</v>
      </c>
      <c r="F358" s="104">
        <f t="shared" si="72"/>
        <v>147690.31</v>
      </c>
    </row>
    <row r="359" spans="1:6" ht="18.600000000000001" customHeight="1" x14ac:dyDescent="0.25">
      <c r="A359" s="93" t="s">
        <v>168</v>
      </c>
      <c r="B359" s="84" t="s">
        <v>140</v>
      </c>
      <c r="C359" s="94" t="s">
        <v>505</v>
      </c>
      <c r="D359" s="104">
        <f>D371+D363</f>
        <v>320000</v>
      </c>
      <c r="E359" s="104">
        <f>E371+E363</f>
        <v>172309.69</v>
      </c>
      <c r="F359" s="104">
        <f t="shared" si="72"/>
        <v>147690.31</v>
      </c>
    </row>
    <row r="360" spans="1:6" ht="13.2" x14ac:dyDescent="0.25">
      <c r="A360" s="88" t="s">
        <v>506</v>
      </c>
      <c r="B360" s="85" t="s">
        <v>140</v>
      </c>
      <c r="C360" s="89" t="s">
        <v>507</v>
      </c>
      <c r="D360" s="108">
        <f>D361</f>
        <v>190000</v>
      </c>
      <c r="E360" s="108">
        <f>E361</f>
        <v>104162.89</v>
      </c>
      <c r="F360" s="104">
        <f t="shared" si="72"/>
        <v>85837.11</v>
      </c>
    </row>
    <row r="361" spans="1:6" ht="37.5" customHeight="1" x14ac:dyDescent="0.25">
      <c r="A361" s="93" t="s">
        <v>162</v>
      </c>
      <c r="B361" s="84" t="s">
        <v>140</v>
      </c>
      <c r="C361" s="94" t="s">
        <v>508</v>
      </c>
      <c r="D361" s="104">
        <v>190000</v>
      </c>
      <c r="E361" s="104">
        <f>E362</f>
        <v>104162.89</v>
      </c>
      <c r="F361" s="104">
        <f t="shared" si="72"/>
        <v>85837.11</v>
      </c>
    </row>
    <row r="362" spans="1:6" ht="38.25" customHeight="1" x14ac:dyDescent="0.25">
      <c r="A362" s="93" t="s">
        <v>164</v>
      </c>
      <c r="B362" s="84" t="s">
        <v>140</v>
      </c>
      <c r="C362" s="94" t="s">
        <v>509</v>
      </c>
      <c r="D362" s="104">
        <v>190000</v>
      </c>
      <c r="E362" s="104">
        <f>E363</f>
        <v>104162.89</v>
      </c>
      <c r="F362" s="104">
        <f t="shared" si="72"/>
        <v>85837.11</v>
      </c>
    </row>
    <row r="363" spans="1:6" ht="13.2" x14ac:dyDescent="0.25">
      <c r="A363" s="93" t="s">
        <v>168</v>
      </c>
      <c r="B363" s="84" t="s">
        <v>140</v>
      </c>
      <c r="C363" s="94" t="s">
        <v>510</v>
      </c>
      <c r="D363" s="104">
        <v>190000</v>
      </c>
      <c r="E363" s="104">
        <v>104162.89</v>
      </c>
      <c r="F363" s="104">
        <f t="shared" si="72"/>
        <v>85837.11</v>
      </c>
    </row>
    <row r="364" spans="1:6" ht="29.4" customHeight="1" x14ac:dyDescent="0.25">
      <c r="A364" s="88" t="s">
        <v>511</v>
      </c>
      <c r="B364" s="85" t="s">
        <v>140</v>
      </c>
      <c r="C364" s="89" t="s">
        <v>512</v>
      </c>
      <c r="D364" s="108">
        <f>D365+D369</f>
        <v>620000</v>
      </c>
      <c r="E364" s="108">
        <f t="shared" ref="E364" si="76">E365+E369</f>
        <v>436408.1</v>
      </c>
      <c r="F364" s="104">
        <f t="shared" si="72"/>
        <v>183591.90000000002</v>
      </c>
    </row>
    <row r="365" spans="1:6" ht="73.95" customHeight="1" x14ac:dyDescent="0.25">
      <c r="A365" s="95" t="s">
        <v>144</v>
      </c>
      <c r="B365" s="86" t="s">
        <v>140</v>
      </c>
      <c r="C365" s="94" t="s">
        <v>513</v>
      </c>
      <c r="D365" s="104">
        <f>D366</f>
        <v>490000</v>
      </c>
      <c r="E365" s="104">
        <f>E366</f>
        <v>368261.3</v>
      </c>
      <c r="F365" s="104">
        <f t="shared" si="72"/>
        <v>121738.70000000001</v>
      </c>
    </row>
    <row r="366" spans="1:6" ht="27" customHeight="1" x14ac:dyDescent="0.25">
      <c r="A366" s="95" t="s">
        <v>154</v>
      </c>
      <c r="B366" s="86" t="s">
        <v>140</v>
      </c>
      <c r="C366" s="94" t="s">
        <v>594</v>
      </c>
      <c r="D366" s="104">
        <f>D367+D368</f>
        <v>490000</v>
      </c>
      <c r="E366" s="104">
        <f>E368</f>
        <v>368261.3</v>
      </c>
      <c r="F366" s="104">
        <f t="shared" si="72"/>
        <v>121738.70000000001</v>
      </c>
    </row>
    <row r="367" spans="1:6" ht="76.95" hidden="1" customHeight="1" x14ac:dyDescent="0.25">
      <c r="A367" s="95" t="s">
        <v>237</v>
      </c>
      <c r="B367" s="86" t="s">
        <v>140</v>
      </c>
      <c r="C367" s="94" t="s">
        <v>596</v>
      </c>
      <c r="D367" s="104">
        <v>0</v>
      </c>
      <c r="E367" s="104">
        <v>0</v>
      </c>
      <c r="F367" s="104">
        <f t="shared" si="72"/>
        <v>0</v>
      </c>
    </row>
    <row r="368" spans="1:6" ht="60" customHeight="1" x14ac:dyDescent="0.25">
      <c r="A368" s="95" t="s">
        <v>237</v>
      </c>
      <c r="B368" s="86" t="s">
        <v>140</v>
      </c>
      <c r="C368" s="94" t="s">
        <v>595</v>
      </c>
      <c r="D368" s="104">
        <v>490000</v>
      </c>
      <c r="E368" s="104">
        <v>368261.3</v>
      </c>
      <c r="F368" s="104">
        <f t="shared" si="72"/>
        <v>121738.70000000001</v>
      </c>
    </row>
    <row r="369" spans="1:6" ht="36" customHeight="1" x14ac:dyDescent="0.25">
      <c r="A369" s="93" t="s">
        <v>162</v>
      </c>
      <c r="B369" s="84" t="s">
        <v>140</v>
      </c>
      <c r="C369" s="94" t="s">
        <v>593</v>
      </c>
      <c r="D369" s="104">
        <f>D370</f>
        <v>130000</v>
      </c>
      <c r="E369" s="104">
        <f>E370</f>
        <v>68146.8</v>
      </c>
      <c r="F369" s="104">
        <f t="shared" si="72"/>
        <v>61853.2</v>
      </c>
    </row>
    <row r="370" spans="1:6" ht="37.950000000000003" customHeight="1" x14ac:dyDescent="0.25">
      <c r="A370" s="93" t="s">
        <v>164</v>
      </c>
      <c r="B370" s="84" t="s">
        <v>140</v>
      </c>
      <c r="C370" s="94" t="s">
        <v>592</v>
      </c>
      <c r="D370" s="104">
        <f>D371</f>
        <v>130000</v>
      </c>
      <c r="E370" s="104">
        <f>E371</f>
        <v>68146.8</v>
      </c>
      <c r="F370" s="104">
        <f t="shared" si="72"/>
        <v>61853.2</v>
      </c>
    </row>
    <row r="371" spans="1:6" ht="19.2" customHeight="1" x14ac:dyDescent="0.25">
      <c r="A371" s="93" t="s">
        <v>168</v>
      </c>
      <c r="B371" s="84" t="s">
        <v>140</v>
      </c>
      <c r="C371" s="94" t="s">
        <v>591</v>
      </c>
      <c r="D371" s="104">
        <v>130000</v>
      </c>
      <c r="E371" s="104">
        <v>68146.8</v>
      </c>
      <c r="F371" s="104">
        <f t="shared" si="72"/>
        <v>61853.2</v>
      </c>
    </row>
    <row r="372" spans="1:6" ht="27" customHeight="1" x14ac:dyDescent="0.25">
      <c r="A372" s="88" t="s">
        <v>514</v>
      </c>
      <c r="B372" s="85" t="s">
        <v>140</v>
      </c>
      <c r="C372" s="89" t="s">
        <v>515</v>
      </c>
      <c r="D372" s="108">
        <f t="shared" ref="D372:D373" si="77">D373</f>
        <v>4112698.46</v>
      </c>
      <c r="E372" s="108">
        <f t="shared" ref="E372:E373" si="78">E373</f>
        <v>2730120.76</v>
      </c>
      <c r="F372" s="104">
        <f t="shared" si="72"/>
        <v>1382577.7000000002</v>
      </c>
    </row>
    <row r="373" spans="1:6" ht="25.2" customHeight="1" x14ac:dyDescent="0.25">
      <c r="A373" s="93" t="s">
        <v>516</v>
      </c>
      <c r="B373" s="84" t="s">
        <v>140</v>
      </c>
      <c r="C373" s="94" t="s">
        <v>517</v>
      </c>
      <c r="D373" s="104">
        <f t="shared" si="77"/>
        <v>4112698.46</v>
      </c>
      <c r="E373" s="104">
        <f t="shared" si="78"/>
        <v>2730120.76</v>
      </c>
      <c r="F373" s="104">
        <f t="shared" si="72"/>
        <v>1382577.7000000002</v>
      </c>
    </row>
    <row r="374" spans="1:6" ht="16.2" customHeight="1" x14ac:dyDescent="0.25">
      <c r="A374" s="93" t="s">
        <v>518</v>
      </c>
      <c r="B374" s="84" t="s">
        <v>140</v>
      </c>
      <c r="C374" s="94" t="s">
        <v>519</v>
      </c>
      <c r="D374" s="104">
        <f>D375</f>
        <v>4112698.46</v>
      </c>
      <c r="E374" s="104">
        <f t="shared" ref="E374" si="79">E375</f>
        <v>2730120.76</v>
      </c>
      <c r="F374" s="104">
        <f t="shared" si="72"/>
        <v>1382577.7000000002</v>
      </c>
    </row>
    <row r="375" spans="1:6" ht="27" customHeight="1" x14ac:dyDescent="0.25">
      <c r="A375" s="88" t="s">
        <v>520</v>
      </c>
      <c r="B375" s="85" t="s">
        <v>140</v>
      </c>
      <c r="C375" s="89" t="s">
        <v>521</v>
      </c>
      <c r="D375" s="108">
        <f>D376</f>
        <v>4112698.46</v>
      </c>
      <c r="E375" s="108">
        <f t="shared" ref="E375" si="80">E376</f>
        <v>2730120.76</v>
      </c>
      <c r="F375" s="104">
        <f t="shared" si="72"/>
        <v>1382577.7000000002</v>
      </c>
    </row>
    <row r="376" spans="1:6" ht="30" customHeight="1" x14ac:dyDescent="0.25">
      <c r="A376" s="93" t="s">
        <v>516</v>
      </c>
      <c r="B376" s="84" t="s">
        <v>140</v>
      </c>
      <c r="C376" s="94" t="s">
        <v>522</v>
      </c>
      <c r="D376" s="104">
        <f>D377</f>
        <v>4112698.46</v>
      </c>
      <c r="E376" s="104">
        <f>E377</f>
        <v>2730120.76</v>
      </c>
      <c r="F376" s="104">
        <f t="shared" si="72"/>
        <v>1382577.7000000002</v>
      </c>
    </row>
    <row r="377" spans="1:6" ht="19.2" customHeight="1" x14ac:dyDescent="0.25">
      <c r="A377" s="93" t="s">
        <v>518</v>
      </c>
      <c r="B377" s="84" t="s">
        <v>140</v>
      </c>
      <c r="C377" s="94" t="s">
        <v>523</v>
      </c>
      <c r="D377" s="168">
        <v>4112698.46</v>
      </c>
      <c r="E377" s="166">
        <v>2730120.76</v>
      </c>
      <c r="F377" s="104">
        <f t="shared" si="72"/>
        <v>1382577.7000000002</v>
      </c>
    </row>
    <row r="378" spans="1:6" ht="25.95" customHeight="1" x14ac:dyDescent="0.25">
      <c r="A378" s="93" t="s">
        <v>524</v>
      </c>
      <c r="B378" s="84" t="s">
        <v>525</v>
      </c>
      <c r="C378" s="94" t="s">
        <v>141</v>
      </c>
      <c r="D378" s="104">
        <v>-25118914.829999998</v>
      </c>
      <c r="E378" s="104">
        <f>'Доходы+'!E33-'Расходы+'!E13</f>
        <v>-12043334.170000076</v>
      </c>
      <c r="F378" s="104" t="s">
        <v>526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25" right="0.25" top="0.75" bottom="0.75" header="0.3" footer="0.3"/>
  <pageSetup paperSize="9" scale="8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view="pageBreakPreview" topLeftCell="A28" zoomScale="120" zoomScaleNormal="130" zoomScaleSheetLayoutView="120" workbookViewId="0">
      <selection activeCell="I19" sqref="I19"/>
    </sheetView>
  </sheetViews>
  <sheetFormatPr defaultColWidth="9.109375" defaultRowHeight="12.75" customHeight="1" x14ac:dyDescent="0.25"/>
  <cols>
    <col min="1" max="1" width="43.88671875" style="49" customWidth="1"/>
    <col min="2" max="2" width="5.5546875" style="49" customWidth="1"/>
    <col min="3" max="3" width="25.21875" style="49" customWidth="1"/>
    <col min="4" max="6" width="18.6640625" style="49" customWidth="1"/>
    <col min="7" max="7" width="7.33203125" style="49" customWidth="1"/>
    <col min="8" max="8" width="4.44140625" style="49" customWidth="1"/>
    <col min="9" max="9" width="25.44140625" style="49" customWidth="1"/>
    <col min="10" max="16384" width="9.109375" style="49"/>
  </cols>
  <sheetData>
    <row r="1" spans="1:7" ht="11.1" customHeight="1" x14ac:dyDescent="0.25">
      <c r="A1" s="197" t="s">
        <v>527</v>
      </c>
      <c r="B1" s="197"/>
      <c r="C1" s="197"/>
      <c r="D1" s="197"/>
      <c r="E1" s="197"/>
      <c r="F1" s="197"/>
    </row>
    <row r="2" spans="1:7" ht="13.2" customHeight="1" x14ac:dyDescent="0.25">
      <c r="A2" s="182" t="s">
        <v>528</v>
      </c>
      <c r="B2" s="182"/>
      <c r="C2" s="182"/>
      <c r="D2" s="182"/>
      <c r="E2" s="182"/>
      <c r="F2" s="182"/>
    </row>
    <row r="3" spans="1:7" ht="9" customHeight="1" x14ac:dyDescent="0.25">
      <c r="A3" s="1"/>
      <c r="B3" s="2"/>
      <c r="C3" s="3"/>
      <c r="D3" s="4"/>
      <c r="E3" s="4"/>
      <c r="F3" s="3"/>
    </row>
    <row r="4" spans="1:7" ht="13.95" customHeight="1" thickBot="1" x14ac:dyDescent="0.3">
      <c r="A4" s="5">
        <v>1</v>
      </c>
      <c r="B4" s="6">
        <v>2</v>
      </c>
      <c r="C4" s="7">
        <v>3</v>
      </c>
      <c r="D4" s="8" t="s">
        <v>26</v>
      </c>
      <c r="E4" s="9" t="s">
        <v>27</v>
      </c>
      <c r="F4" s="10" t="s">
        <v>28</v>
      </c>
    </row>
    <row r="5" spans="1:7" ht="4.95" customHeight="1" x14ac:dyDescent="0.25">
      <c r="A5" s="198" t="s">
        <v>20</v>
      </c>
      <c r="B5" s="201" t="s">
        <v>21</v>
      </c>
      <c r="C5" s="204" t="s">
        <v>529</v>
      </c>
      <c r="D5" s="207" t="s">
        <v>23</v>
      </c>
      <c r="E5" s="207" t="s">
        <v>24</v>
      </c>
      <c r="F5" s="210" t="s">
        <v>25</v>
      </c>
    </row>
    <row r="6" spans="1:7" ht="6" customHeight="1" x14ac:dyDescent="0.25">
      <c r="A6" s="199"/>
      <c r="B6" s="202"/>
      <c r="C6" s="205"/>
      <c r="D6" s="208"/>
      <c r="E6" s="208"/>
      <c r="F6" s="211"/>
    </row>
    <row r="7" spans="1:7" ht="4.95" customHeight="1" x14ac:dyDescent="0.25">
      <c r="A7" s="199"/>
      <c r="B7" s="202"/>
      <c r="C7" s="205"/>
      <c r="D7" s="208"/>
      <c r="E7" s="208"/>
      <c r="F7" s="211"/>
    </row>
    <row r="8" spans="1:7" ht="6" customHeight="1" x14ac:dyDescent="0.25">
      <c r="A8" s="199"/>
      <c r="B8" s="202"/>
      <c r="C8" s="205"/>
      <c r="D8" s="208"/>
      <c r="E8" s="208"/>
      <c r="F8" s="211"/>
    </row>
    <row r="9" spans="1:7" ht="6" customHeight="1" x14ac:dyDescent="0.25">
      <c r="A9" s="199"/>
      <c r="B9" s="202"/>
      <c r="C9" s="205"/>
      <c r="D9" s="208"/>
      <c r="E9" s="208"/>
      <c r="F9" s="211"/>
    </row>
    <row r="10" spans="1:7" ht="18" customHeight="1" x14ac:dyDescent="0.25">
      <c r="A10" s="199"/>
      <c r="B10" s="202"/>
      <c r="C10" s="205"/>
      <c r="D10" s="208"/>
      <c r="E10" s="208"/>
      <c r="F10" s="211"/>
    </row>
    <row r="11" spans="1:7" ht="13.5" customHeight="1" x14ac:dyDescent="0.25">
      <c r="A11" s="200"/>
      <c r="B11" s="203"/>
      <c r="C11" s="206"/>
      <c r="D11" s="209"/>
      <c r="E11" s="209"/>
      <c r="F11" s="212"/>
    </row>
    <row r="12" spans="1:7" ht="13.8" thickBot="1" x14ac:dyDescent="0.3">
      <c r="A12" s="11">
        <v>1</v>
      </c>
      <c r="B12" s="12">
        <v>2</v>
      </c>
      <c r="C12" s="13">
        <v>3</v>
      </c>
      <c r="D12" s="14" t="s">
        <v>26</v>
      </c>
      <c r="E12" s="15" t="s">
        <v>27</v>
      </c>
      <c r="F12" s="16" t="s">
        <v>28</v>
      </c>
    </row>
    <row r="13" spans="1:7" ht="13.2" x14ac:dyDescent="0.25">
      <c r="A13" s="17" t="s">
        <v>530</v>
      </c>
      <c r="B13" s="18" t="s">
        <v>531</v>
      </c>
      <c r="C13" s="19" t="s">
        <v>558</v>
      </c>
      <c r="D13" s="153">
        <f>D15+D24</f>
        <v>25118914.830000043</v>
      </c>
      <c r="E13" s="153">
        <f>E15+E24</f>
        <v>12043334.169999957</v>
      </c>
      <c r="F13" s="99">
        <f>D13-E13</f>
        <v>13075580.660000086</v>
      </c>
      <c r="G13" s="97"/>
    </row>
    <row r="14" spans="1:7" ht="13.2" x14ac:dyDescent="0.25">
      <c r="A14" s="20" t="s">
        <v>559</v>
      </c>
      <c r="B14" s="21"/>
      <c r="C14" s="22"/>
      <c r="D14" s="22"/>
      <c r="E14" s="177"/>
      <c r="F14" s="195">
        <f>D15-E15</f>
        <v>4899180</v>
      </c>
      <c r="G14" s="97"/>
    </row>
    <row r="15" spans="1:7" ht="13.2" x14ac:dyDescent="0.25">
      <c r="A15" s="23" t="s">
        <v>532</v>
      </c>
      <c r="B15" s="24" t="s">
        <v>533</v>
      </c>
      <c r="C15" s="25" t="s">
        <v>558</v>
      </c>
      <c r="D15" s="154">
        <f>D17</f>
        <v>15302996</v>
      </c>
      <c r="E15" s="155">
        <f>E17</f>
        <v>10403816</v>
      </c>
      <c r="F15" s="196"/>
      <c r="G15" s="97"/>
    </row>
    <row r="16" spans="1:7" ht="13.2" x14ac:dyDescent="0.25">
      <c r="A16" s="26" t="s">
        <v>534</v>
      </c>
      <c r="B16" s="27"/>
      <c r="C16" s="28"/>
      <c r="D16" s="28"/>
      <c r="E16" s="156"/>
      <c r="F16" s="195">
        <f>D17-E17</f>
        <v>4899180</v>
      </c>
    </row>
    <row r="17" spans="1:8" ht="21" x14ac:dyDescent="0.25">
      <c r="A17" s="29" t="s">
        <v>560</v>
      </c>
      <c r="B17" s="30" t="s">
        <v>533</v>
      </c>
      <c r="C17" s="31" t="s">
        <v>561</v>
      </c>
      <c r="D17" s="157">
        <f>D18+D20</f>
        <v>15302996</v>
      </c>
      <c r="E17" s="157">
        <f>E18+E20</f>
        <v>10403816</v>
      </c>
      <c r="F17" s="196"/>
      <c r="H17" s="97"/>
    </row>
    <row r="18" spans="1:8" ht="21" x14ac:dyDescent="0.25">
      <c r="A18" s="32" t="s">
        <v>562</v>
      </c>
      <c r="B18" s="33" t="s">
        <v>533</v>
      </c>
      <c r="C18" s="34" t="s">
        <v>563</v>
      </c>
      <c r="D18" s="157">
        <f>D19</f>
        <v>34000000</v>
      </c>
      <c r="E18" s="158">
        <f>E19</f>
        <v>24000000</v>
      </c>
      <c r="F18" s="35">
        <f>D18-E18</f>
        <v>10000000</v>
      </c>
      <c r="H18" s="97"/>
    </row>
    <row r="19" spans="1:8" ht="31.2" x14ac:dyDescent="0.25">
      <c r="A19" s="32" t="s">
        <v>564</v>
      </c>
      <c r="B19" s="33" t="s">
        <v>533</v>
      </c>
      <c r="C19" s="34" t="s">
        <v>565</v>
      </c>
      <c r="D19" s="157">
        <v>34000000</v>
      </c>
      <c r="E19" s="157">
        <v>24000000</v>
      </c>
      <c r="F19" s="35">
        <f>D19-E19</f>
        <v>10000000</v>
      </c>
    </row>
    <row r="20" spans="1:8" ht="21" x14ac:dyDescent="0.25">
      <c r="A20" s="32" t="s">
        <v>566</v>
      </c>
      <c r="B20" s="33" t="s">
        <v>533</v>
      </c>
      <c r="C20" s="34" t="s">
        <v>567</v>
      </c>
      <c r="D20" s="157">
        <f>D21</f>
        <v>-18697004</v>
      </c>
      <c r="E20" s="158">
        <f>E21</f>
        <v>-13596184</v>
      </c>
      <c r="F20" s="35">
        <f>D20-E20</f>
        <v>-5100820</v>
      </c>
    </row>
    <row r="21" spans="1:8" ht="21" x14ac:dyDescent="0.25">
      <c r="A21" s="32" t="s">
        <v>568</v>
      </c>
      <c r="B21" s="33" t="s">
        <v>533</v>
      </c>
      <c r="C21" s="34" t="s">
        <v>569</v>
      </c>
      <c r="D21" s="157">
        <v>-18697004</v>
      </c>
      <c r="E21" s="159">
        <v>-13596184</v>
      </c>
      <c r="F21" s="35">
        <f>D21-E21</f>
        <v>-5100820</v>
      </c>
    </row>
    <row r="22" spans="1:8" ht="13.2" x14ac:dyDescent="0.25">
      <c r="A22" s="36" t="s">
        <v>535</v>
      </c>
      <c r="B22" s="37" t="s">
        <v>536</v>
      </c>
      <c r="C22" s="38" t="s">
        <v>558</v>
      </c>
      <c r="D22" s="160" t="s">
        <v>40</v>
      </c>
      <c r="E22" s="161" t="s">
        <v>40</v>
      </c>
      <c r="F22" s="163" t="s">
        <v>40</v>
      </c>
    </row>
    <row r="23" spans="1:8" ht="13.2" x14ac:dyDescent="0.25">
      <c r="A23" s="32" t="s">
        <v>534</v>
      </c>
      <c r="B23" s="39"/>
      <c r="C23" s="40" t="s">
        <v>570</v>
      </c>
      <c r="D23" s="40" t="s">
        <v>570</v>
      </c>
      <c r="E23" s="40" t="s">
        <v>570</v>
      </c>
      <c r="F23" s="41" t="s">
        <v>570</v>
      </c>
    </row>
    <row r="24" spans="1:8" ht="12.75" customHeight="1" x14ac:dyDescent="0.25">
      <c r="A24" s="23" t="s">
        <v>571</v>
      </c>
      <c r="B24" s="24" t="s">
        <v>537</v>
      </c>
      <c r="C24" s="31" t="s">
        <v>572</v>
      </c>
      <c r="D24" s="154">
        <f>D25</f>
        <v>9815918.8300000429</v>
      </c>
      <c r="E24" s="162">
        <f>E25</f>
        <v>1639518.1699999571</v>
      </c>
      <c r="F24" s="42">
        <f>D25-E25</f>
        <v>8176400.6600000858</v>
      </c>
    </row>
    <row r="25" spans="1:8" ht="26.25" customHeight="1" x14ac:dyDescent="0.25">
      <c r="A25" s="29" t="s">
        <v>573</v>
      </c>
      <c r="B25" s="30" t="s">
        <v>537</v>
      </c>
      <c r="C25" s="31" t="s">
        <v>572</v>
      </c>
      <c r="D25" s="157">
        <f>D26+D30</f>
        <v>9815918.8300000429</v>
      </c>
      <c r="E25" s="159">
        <f>E26+E30</f>
        <v>1639518.1699999571</v>
      </c>
      <c r="F25" s="35">
        <f>D25-E25</f>
        <v>8176400.6600000858</v>
      </c>
    </row>
    <row r="26" spans="1:8" ht="12.75" customHeight="1" x14ac:dyDescent="0.25">
      <c r="A26" s="23" t="s">
        <v>538</v>
      </c>
      <c r="B26" s="24" t="s">
        <v>539</v>
      </c>
      <c r="C26" s="31" t="s">
        <v>574</v>
      </c>
      <c r="D26" s="154">
        <f>D27</f>
        <v>-880499464.75999999</v>
      </c>
      <c r="E26" s="162">
        <f>E27</f>
        <v>-666455604.12</v>
      </c>
      <c r="F26" s="43" t="s">
        <v>526</v>
      </c>
    </row>
    <row r="27" spans="1:8" ht="24.75" customHeight="1" x14ac:dyDescent="0.25">
      <c r="A27" s="32" t="s">
        <v>575</v>
      </c>
      <c r="B27" s="33" t="s">
        <v>539</v>
      </c>
      <c r="C27" s="34" t="s">
        <v>576</v>
      </c>
      <c r="D27" s="157">
        <v>-880499464.75999999</v>
      </c>
      <c r="E27" s="159">
        <v>-666455604.12</v>
      </c>
      <c r="F27" s="44" t="s">
        <v>526</v>
      </c>
    </row>
    <row r="28" spans="1:8" ht="27" customHeight="1" x14ac:dyDescent="0.25">
      <c r="A28" s="32" t="s">
        <v>577</v>
      </c>
      <c r="B28" s="33" t="s">
        <v>539</v>
      </c>
      <c r="C28" s="34" t="s">
        <v>578</v>
      </c>
      <c r="D28" s="157">
        <f>D27</f>
        <v>-880499464.75999999</v>
      </c>
      <c r="E28" s="159">
        <f>E27</f>
        <v>-666455604.12</v>
      </c>
      <c r="F28" s="44" t="s">
        <v>526</v>
      </c>
    </row>
    <row r="29" spans="1:8" ht="26.25" customHeight="1" x14ac:dyDescent="0.25">
      <c r="A29" s="32" t="s">
        <v>579</v>
      </c>
      <c r="B29" s="33" t="s">
        <v>539</v>
      </c>
      <c r="C29" s="34" t="s">
        <v>580</v>
      </c>
      <c r="D29" s="157">
        <f>D28</f>
        <v>-880499464.75999999</v>
      </c>
      <c r="E29" s="159">
        <f>E28</f>
        <v>-666455604.12</v>
      </c>
      <c r="F29" s="44" t="s">
        <v>526</v>
      </c>
    </row>
    <row r="30" spans="1:8" ht="12.75" customHeight="1" x14ac:dyDescent="0.25">
      <c r="A30" s="23" t="s">
        <v>540</v>
      </c>
      <c r="B30" s="24" t="s">
        <v>541</v>
      </c>
      <c r="C30" s="34" t="s">
        <v>581</v>
      </c>
      <c r="D30" s="154">
        <f>D31</f>
        <v>890315383.59000003</v>
      </c>
      <c r="E30" s="162">
        <f>E31</f>
        <v>668095122.28999996</v>
      </c>
      <c r="F30" s="43" t="s">
        <v>526</v>
      </c>
    </row>
    <row r="31" spans="1:8" ht="15" customHeight="1" x14ac:dyDescent="0.25">
      <c r="A31" s="32" t="s">
        <v>582</v>
      </c>
      <c r="B31" s="33" t="s">
        <v>541</v>
      </c>
      <c r="C31" s="34" t="s">
        <v>583</v>
      </c>
      <c r="D31" s="157">
        <v>890315383.59000003</v>
      </c>
      <c r="E31" s="159">
        <v>668095122.28999996</v>
      </c>
      <c r="F31" s="44" t="s">
        <v>526</v>
      </c>
    </row>
    <row r="32" spans="1:8" ht="27" customHeight="1" x14ac:dyDescent="0.25">
      <c r="A32" s="32" t="s">
        <v>584</v>
      </c>
      <c r="B32" s="33" t="s">
        <v>541</v>
      </c>
      <c r="C32" s="34" t="s">
        <v>585</v>
      </c>
      <c r="D32" s="157">
        <f>D31</f>
        <v>890315383.59000003</v>
      </c>
      <c r="E32" s="159">
        <f>E31</f>
        <v>668095122.28999996</v>
      </c>
      <c r="F32" s="44" t="s">
        <v>526</v>
      </c>
    </row>
    <row r="33" spans="1:6" ht="33.75" customHeight="1" thickBot="1" x14ac:dyDescent="0.3">
      <c r="A33" s="45" t="s">
        <v>586</v>
      </c>
      <c r="B33" s="46" t="s">
        <v>541</v>
      </c>
      <c r="C33" s="47" t="s">
        <v>587</v>
      </c>
      <c r="D33" s="178">
        <f>D32</f>
        <v>890315383.59000003</v>
      </c>
      <c r="E33" s="179">
        <f>E32</f>
        <v>668095122.28999996</v>
      </c>
      <c r="F33" s="48" t="s">
        <v>526</v>
      </c>
    </row>
    <row r="34" spans="1:6" ht="12.75" customHeight="1" x14ac:dyDescent="0.25">
      <c r="F34" s="50"/>
    </row>
    <row r="35" spans="1:6" ht="12.75" customHeight="1" x14ac:dyDescent="0.25">
      <c r="A35" s="97"/>
    </row>
    <row r="36" spans="1:6" ht="100.8" customHeight="1" x14ac:dyDescent="0.3">
      <c r="A36" s="63" t="s">
        <v>927</v>
      </c>
      <c r="B36" s="64"/>
      <c r="C36" s="65"/>
      <c r="D36" s="64"/>
      <c r="E36" s="66" t="s">
        <v>905</v>
      </c>
      <c r="F36" s="67"/>
    </row>
    <row r="37" spans="1:6" ht="19.2" customHeight="1" x14ac:dyDescent="0.3">
      <c r="A37" s="64"/>
      <c r="B37" s="64"/>
      <c r="C37" s="148" t="s">
        <v>588</v>
      </c>
      <c r="D37" s="64"/>
      <c r="E37" s="64" t="s">
        <v>589</v>
      </c>
      <c r="F37" s="64"/>
    </row>
    <row r="38" spans="1:6" ht="19.2" customHeight="1" x14ac:dyDescent="0.3">
      <c r="A38" s="64"/>
      <c r="B38" s="64"/>
      <c r="C38" s="148"/>
      <c r="D38" s="64"/>
      <c r="E38" s="64"/>
      <c r="F38" s="64"/>
    </row>
    <row r="39" spans="1:6" ht="18.600000000000001" customHeight="1" x14ac:dyDescent="0.3">
      <c r="A39" s="64" t="s">
        <v>904</v>
      </c>
      <c r="B39" s="64"/>
      <c r="C39" s="64"/>
      <c r="D39" s="64"/>
      <c r="E39" s="64"/>
      <c r="F39" s="64"/>
    </row>
    <row r="40" spans="1:6" ht="12.75" customHeight="1" x14ac:dyDescent="0.3">
      <c r="A40" s="64" t="s">
        <v>590</v>
      </c>
      <c r="B40" s="64"/>
      <c r="C40" s="65"/>
      <c r="D40" s="64"/>
      <c r="E40" s="66" t="s">
        <v>905</v>
      </c>
      <c r="F40" s="64"/>
    </row>
    <row r="41" spans="1:6" ht="12.75" customHeight="1" x14ac:dyDescent="0.3">
      <c r="A41" s="64"/>
      <c r="B41" s="64"/>
      <c r="C41" s="148" t="s">
        <v>588</v>
      </c>
      <c r="D41" s="64"/>
      <c r="E41" s="64" t="s">
        <v>589</v>
      </c>
      <c r="F41" s="64"/>
    </row>
    <row r="42" spans="1:6" ht="12.75" customHeight="1" x14ac:dyDescent="0.3">
      <c r="A42" s="64"/>
      <c r="B42" s="64"/>
      <c r="C42" s="64"/>
      <c r="D42" s="64"/>
      <c r="E42" s="64"/>
      <c r="F42" s="64"/>
    </row>
    <row r="43" spans="1:6" ht="25.95" customHeight="1" x14ac:dyDescent="0.3">
      <c r="A43" s="68" t="s">
        <v>800</v>
      </c>
      <c r="B43" s="64"/>
      <c r="C43" s="65"/>
      <c r="D43" s="64"/>
      <c r="E43" s="66" t="s">
        <v>801</v>
      </c>
      <c r="F43" s="64"/>
    </row>
    <row r="44" spans="1:6" ht="12.75" customHeight="1" x14ac:dyDescent="0.3">
      <c r="A44" s="64"/>
      <c r="B44" s="64"/>
      <c r="C44" s="148" t="s">
        <v>588</v>
      </c>
      <c r="D44" s="64"/>
      <c r="E44" s="64" t="s">
        <v>589</v>
      </c>
      <c r="F44" s="64"/>
    </row>
    <row r="47" spans="1:6" ht="12.75" customHeight="1" x14ac:dyDescent="0.25">
      <c r="A47" s="51" t="s">
        <v>928</v>
      </c>
    </row>
  </sheetData>
  <mergeCells count="10">
    <mergeCell ref="F16:F17"/>
    <mergeCell ref="A1:F1"/>
    <mergeCell ref="A2:F2"/>
    <mergeCell ref="A5:A11"/>
    <mergeCell ref="B5:B11"/>
    <mergeCell ref="C5:C11"/>
    <mergeCell ref="D5:D11"/>
    <mergeCell ref="E5:E11"/>
    <mergeCell ref="F5:F11"/>
    <mergeCell ref="F14:F15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E24">
    <cfRule type="cellIs" dxfId="11" priority="11" stopIfTrue="1" operator="equal">
      <formula>0</formula>
    </cfRule>
  </conditionalFormatting>
  <conditionalFormatting sqref="E25:F25 F14 F16">
    <cfRule type="cellIs" dxfId="10" priority="10" stopIfTrue="1" operator="equal">
      <formula>0</formula>
    </cfRule>
  </conditionalFormatting>
  <conditionalFormatting sqref="E26">
    <cfRule type="cellIs" dxfId="9" priority="9" stopIfTrue="1" operator="equal">
      <formula>0</formula>
    </cfRule>
  </conditionalFormatting>
  <conditionalFormatting sqref="E27">
    <cfRule type="cellIs" dxfId="8" priority="8" stopIfTrue="1" operator="equal">
      <formula>0</formula>
    </cfRule>
  </conditionalFormatting>
  <conditionalFormatting sqref="E28">
    <cfRule type="cellIs" dxfId="7" priority="7" stopIfTrue="1" operator="equal">
      <formula>0</formula>
    </cfRule>
  </conditionalFormatting>
  <conditionalFormatting sqref="F26:F27">
    <cfRule type="cellIs" dxfId="6" priority="6" stopIfTrue="1" operator="equal">
      <formula>0</formula>
    </cfRule>
  </conditionalFormatting>
  <conditionalFormatting sqref="F28">
    <cfRule type="cellIs" dxfId="5" priority="5" stopIfTrue="1" operator="equal">
      <formula>0</formula>
    </cfRule>
  </conditionalFormatting>
  <conditionalFormatting sqref="F31">
    <cfRule type="cellIs" dxfId="4" priority="4" stopIfTrue="1" operator="equal">
      <formula>0</formula>
    </cfRule>
  </conditionalFormatting>
  <conditionalFormatting sqref="F13">
    <cfRule type="cellIs" dxfId="3" priority="18" stopIfTrue="1" operator="equal">
      <formula>0</formula>
    </cfRule>
  </conditionalFormatting>
  <conditionalFormatting sqref="E18:F18 F19">
    <cfRule type="cellIs" dxfId="2" priority="17" stopIfTrue="1" operator="equal">
      <formula>0</formula>
    </cfRule>
  </conditionalFormatting>
  <conditionalFormatting sqref="E20:F20 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542</v>
      </c>
      <c r="B1" t="s">
        <v>27</v>
      </c>
    </row>
    <row r="2" spans="1:2" x14ac:dyDescent="0.25">
      <c r="A2" t="s">
        <v>543</v>
      </c>
      <c r="B2" t="s">
        <v>544</v>
      </c>
    </row>
    <row r="3" spans="1:2" x14ac:dyDescent="0.25">
      <c r="A3" t="s">
        <v>545</v>
      </c>
      <c r="B3" t="s">
        <v>5</v>
      </c>
    </row>
    <row r="4" spans="1:2" x14ac:dyDescent="0.25">
      <c r="A4" t="s">
        <v>546</v>
      </c>
      <c r="B4" t="s">
        <v>547</v>
      </c>
    </row>
    <row r="5" spans="1:2" x14ac:dyDescent="0.25">
      <c r="A5" t="s">
        <v>548</v>
      </c>
      <c r="B5" t="s">
        <v>549</v>
      </c>
    </row>
    <row r="6" spans="1:2" x14ac:dyDescent="0.25">
      <c r="A6" t="s">
        <v>550</v>
      </c>
      <c r="B6" t="s">
        <v>551</v>
      </c>
    </row>
    <row r="7" spans="1:2" x14ac:dyDescent="0.25">
      <c r="A7" t="s">
        <v>552</v>
      </c>
      <c r="B7" t="s">
        <v>551</v>
      </c>
    </row>
    <row r="8" spans="1:2" x14ac:dyDescent="0.25">
      <c r="A8" t="s">
        <v>553</v>
      </c>
      <c r="B8" t="s">
        <v>554</v>
      </c>
    </row>
    <row r="9" spans="1:2" x14ac:dyDescent="0.25">
      <c r="A9" t="s">
        <v>555</v>
      </c>
      <c r="B9" t="s">
        <v>556</v>
      </c>
    </row>
    <row r="10" spans="1:2" x14ac:dyDescent="0.25">
      <c r="A10" t="s">
        <v>557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Доходы+</vt:lpstr>
      <vt:lpstr>Расходы+</vt:lpstr>
      <vt:lpstr>Источники+</vt:lpstr>
      <vt:lpstr>_params</vt:lpstr>
      <vt:lpstr>'Доходы+'!APPT</vt:lpstr>
      <vt:lpstr>'Источники+'!APPT</vt:lpstr>
      <vt:lpstr>'Расходы+'!APPT</vt:lpstr>
      <vt:lpstr>'Доходы+'!FILE_NAME</vt:lpstr>
      <vt:lpstr>'Доходы+'!FIO</vt:lpstr>
      <vt:lpstr>'Расходы+'!FIO</vt:lpstr>
      <vt:lpstr>'Доходы+'!FORM_CODE</vt:lpstr>
      <vt:lpstr>'Доходы+'!LAST_CELL</vt:lpstr>
      <vt:lpstr>'Источники+'!LAST_CELL</vt:lpstr>
      <vt:lpstr>'Доходы+'!PARAMS</vt:lpstr>
      <vt:lpstr>'Доходы+'!PERIOD</vt:lpstr>
      <vt:lpstr>'Доходы+'!RANGE_NAMES</vt:lpstr>
      <vt:lpstr>'Доходы+'!RBEGIN_1</vt:lpstr>
      <vt:lpstr>'Источники+'!RBEGIN_1</vt:lpstr>
      <vt:lpstr>'Расходы+'!RBEGIN_1</vt:lpstr>
      <vt:lpstr>'Доходы+'!REG_DATE</vt:lpstr>
      <vt:lpstr>'Доходы+'!REND_1</vt:lpstr>
      <vt:lpstr>'Источники+'!REND_1</vt:lpstr>
      <vt:lpstr>'Расходы+'!REND_1</vt:lpstr>
      <vt:lpstr>'Источники+'!S_520</vt:lpstr>
      <vt:lpstr>'Источники+'!S_620</vt:lpstr>
      <vt:lpstr>'Источники+'!S_700</vt:lpstr>
      <vt:lpstr>'Источники+'!S_700A</vt:lpstr>
      <vt:lpstr>'Доходы+'!SIGN</vt:lpstr>
      <vt:lpstr>'Источники+'!SIGN</vt:lpstr>
      <vt:lpstr>'Расходы+'!SIGN</vt:lpstr>
      <vt:lpstr>'Доходы+'!SRC_CODE</vt:lpstr>
      <vt:lpstr>'Доходы+'!SRC_KIND</vt:lpstr>
      <vt:lpstr>'Доходы+'!Область_печати</vt:lpstr>
      <vt:lpstr>'Источники+'!Область_печати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Приходько Елена Юрьевна</cp:lastModifiedBy>
  <cp:lastPrinted>2020-10-28T13:24:35Z</cp:lastPrinted>
  <dcterms:created xsi:type="dcterms:W3CDTF">2019-02-22T07:57:33Z</dcterms:created>
  <dcterms:modified xsi:type="dcterms:W3CDTF">2020-10-28T13:39:17Z</dcterms:modified>
</cp:coreProperties>
</file>